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n Leroy\Documents\# NATUUR\# SLOBKOUSJES\# 2017\"/>
    </mc:Choice>
  </mc:AlternateContent>
  <bookViews>
    <workbookView xWindow="7890" yWindow="0" windowWidth="17070" windowHeight="12345"/>
  </bookViews>
  <sheets>
    <sheet name="waarnemingen 2016" sheetId="13" r:id="rId1"/>
    <sheet name="waarnemingen 2015" sheetId="12" r:id="rId2"/>
    <sheet name="waarnemingen 2014" sheetId="11" r:id="rId3"/>
    <sheet name="waarnemingen 2013" sheetId="9" r:id="rId4"/>
    <sheet name="waarnemingen 2012" sheetId="6" r:id="rId5"/>
    <sheet name="waarnemingen 2011" sheetId="8" r:id="rId6"/>
  </sheets>
  <definedNames>
    <definedName name="_xlnm.Print_Area" localSheetId="2">'waarnemingen 2014'!$A$1:$E$179</definedName>
    <definedName name="_xlnm.Print_Titles" localSheetId="2">'waarnemingen 2014'!$1:$2</definedName>
  </definedNames>
  <calcPr calcId="171027"/>
</workbook>
</file>

<file path=xl/calcChain.xml><?xml version="1.0" encoding="utf-8"?>
<calcChain xmlns="http://schemas.openxmlformats.org/spreadsheetml/2006/main">
  <c r="L101" i="13" l="1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</calcChain>
</file>

<file path=xl/comments1.xml><?xml version="1.0" encoding="utf-8"?>
<comments xmlns="http://schemas.openxmlformats.org/spreadsheetml/2006/main">
  <authors>
    <author>Jan Leroy</author>
  </authors>
  <commentList>
    <comment ref="P2" authorId="0" shapeId="0">
      <text>
        <r>
          <rPr>
            <b/>
            <sz val="9"/>
            <color indexed="81"/>
            <rFont val="Tahoma"/>
            <family val="2"/>
          </rPr>
          <t>Jan Leroy:</t>
        </r>
        <r>
          <rPr>
            <sz val="9"/>
            <color indexed="81"/>
            <rFont val="Tahoma"/>
            <family val="2"/>
          </rPr>
          <t xml:space="preserve">
met zeer kleine insprongen in aanliggende km hokken</t>
        </r>
      </text>
    </comment>
  </commentList>
</comments>
</file>

<file path=xl/sharedStrings.xml><?xml version="1.0" encoding="utf-8"?>
<sst xmlns="http://schemas.openxmlformats.org/spreadsheetml/2006/main" count="11729" uniqueCount="2131">
  <si>
    <t>Wateringen Lille</t>
  </si>
  <si>
    <t>Bongers poelke</t>
  </si>
  <si>
    <t>Wijfelterbroek</t>
  </si>
  <si>
    <t>Hageven</t>
  </si>
  <si>
    <t>Buitengoor Mol</t>
  </si>
  <si>
    <t>Smeetshof</t>
  </si>
  <si>
    <t>Katershoeve</t>
  </si>
  <si>
    <t>volledige naam</t>
  </si>
  <si>
    <t>bosaardbei</t>
  </si>
  <si>
    <t>wateraardbei</t>
  </si>
  <si>
    <t>addertong</t>
  </si>
  <si>
    <t>adderwortel</t>
  </si>
  <si>
    <t>adelaarsvaren</t>
  </si>
  <si>
    <t>akkerkool</t>
  </si>
  <si>
    <t>bosanemoon</t>
  </si>
  <si>
    <t>reuzenbalsemien</t>
  </si>
  <si>
    <t>basterdwederik</t>
  </si>
  <si>
    <t>viltige-basterdwederik</t>
  </si>
  <si>
    <t>beekpunge</t>
  </si>
  <si>
    <t>beemdkroon</t>
  </si>
  <si>
    <t>Beenbreek</t>
  </si>
  <si>
    <t>wilde bertram</t>
  </si>
  <si>
    <t>duizendblad</t>
  </si>
  <si>
    <t>biezeknoppen</t>
  </si>
  <si>
    <t>bijvoet</t>
  </si>
  <si>
    <t>tuin-bingelkruid</t>
  </si>
  <si>
    <t>bitterzoet</t>
  </si>
  <si>
    <t>??????????</t>
  </si>
  <si>
    <t>boekweit</t>
  </si>
  <si>
    <t>boerenwormkruid</t>
  </si>
  <si>
    <t>bolderik</t>
  </si>
  <si>
    <t>borstelkrans</t>
  </si>
  <si>
    <t>braam</t>
  </si>
  <si>
    <t>brem</t>
  </si>
  <si>
    <t>weymouth-den</t>
  </si>
  <si>
    <t>donderkruid</t>
  </si>
  <si>
    <t>doornappel</t>
  </si>
  <si>
    <t>dotterbloem</t>
  </si>
  <si>
    <t>bonte gele-dovenetel</t>
  </si>
  <si>
    <t>Dubbelloof</t>
  </si>
  <si>
    <t>Duizendguldenkruid</t>
  </si>
  <si>
    <t>egelskop</t>
  </si>
  <si>
    <t>es</t>
  </si>
  <si>
    <t>fluitekruid</t>
  </si>
  <si>
    <t>framboos</t>
  </si>
  <si>
    <t>galigaan</t>
  </si>
  <si>
    <t>beemdgras</t>
  </si>
  <si>
    <t>Borstelgras</t>
  </si>
  <si>
    <t>buntgras</t>
  </si>
  <si>
    <t>fioringras</t>
  </si>
  <si>
    <t>varkensgras</t>
  </si>
  <si>
    <t>hennegras</t>
  </si>
  <si>
    <t>struisriet</t>
  </si>
  <si>
    <t>kamgras</t>
  </si>
  <si>
    <t>liesgras</t>
  </si>
  <si>
    <t>mannagras</t>
  </si>
  <si>
    <t>moeras zout-gras</t>
  </si>
  <si>
    <t>reukgras</t>
  </si>
  <si>
    <t>rietgras</t>
  </si>
  <si>
    <t>schaduwgras</t>
  </si>
  <si>
    <t>straatgras</t>
  </si>
  <si>
    <t>grondster</t>
  </si>
  <si>
    <t>Europesehanepoot</t>
  </si>
  <si>
    <t>eenjarigehardbloem</t>
  </si>
  <si>
    <t>hazelaar</t>
  </si>
  <si>
    <t>hazenpootje</t>
  </si>
  <si>
    <t>hazepootje</t>
  </si>
  <si>
    <t>heelblaadjes</t>
  </si>
  <si>
    <t>heermoes</t>
  </si>
  <si>
    <t>gewone dop-heide</t>
  </si>
  <si>
    <t>hemelsleutel</t>
  </si>
  <si>
    <t>herderstasje</t>
  </si>
  <si>
    <t>herfststijlloos</t>
  </si>
  <si>
    <t>holpijp</t>
  </si>
  <si>
    <t>hondsdraf</t>
  </si>
  <si>
    <t>hop</t>
  </si>
  <si>
    <t>hulst</t>
  </si>
  <si>
    <t>ijzerhard</t>
  </si>
  <si>
    <t>jeneverbes</t>
  </si>
  <si>
    <t>kaardebol</t>
  </si>
  <si>
    <t>koningskaars</t>
  </si>
  <si>
    <t xml:space="preserve">stalkaars </t>
  </si>
  <si>
    <t>kale jonker</t>
  </si>
  <si>
    <t>kamille</t>
  </si>
  <si>
    <t>kamperfoelie</t>
  </si>
  <si>
    <t>moeraskers</t>
  </si>
  <si>
    <t>kikkerbeet</t>
  </si>
  <si>
    <t>hopklaver</t>
  </si>
  <si>
    <t>rolklaver</t>
  </si>
  <si>
    <t>kleefkruid</t>
  </si>
  <si>
    <t>klimop</t>
  </si>
  <si>
    <t>klit</t>
  </si>
  <si>
    <t>Knolcyperus</t>
  </si>
  <si>
    <t>blauwe knoop</t>
  </si>
  <si>
    <t>knoopkruid</t>
  </si>
  <si>
    <t>kompassla</t>
  </si>
  <si>
    <t>koninginnekruid</t>
  </si>
  <si>
    <t>kraailook</t>
  </si>
  <si>
    <t>kromhals</t>
  </si>
  <si>
    <t>sterrenkroos</t>
  </si>
  <si>
    <t>kropaar</t>
  </si>
  <si>
    <t>kweek</t>
  </si>
  <si>
    <t>lelietje van dalen</t>
  </si>
  <si>
    <t>Lidrus</t>
  </si>
  <si>
    <t>lidrus</t>
  </si>
  <si>
    <t>gele lis</t>
  </si>
  <si>
    <t>madeliefje</t>
  </si>
  <si>
    <t>mahonie</t>
  </si>
  <si>
    <t>meidoorn</t>
  </si>
  <si>
    <t>melkeppe</t>
  </si>
  <si>
    <t>muizenoor</t>
  </si>
  <si>
    <t>zandmuur</t>
  </si>
  <si>
    <t>muurpeper</t>
  </si>
  <si>
    <t>okkernoot</t>
  </si>
  <si>
    <t>ooievaarsbek</t>
  </si>
  <si>
    <t>Brede wespen-orchis</t>
  </si>
  <si>
    <t>papegaaienkruid</t>
  </si>
  <si>
    <t>peen</t>
  </si>
  <si>
    <t>penningkruid</t>
  </si>
  <si>
    <t>perzikkruid</t>
  </si>
  <si>
    <t>peterselievlier</t>
  </si>
  <si>
    <t>vlier</t>
  </si>
  <si>
    <t>pijlkruid</t>
  </si>
  <si>
    <t>pijpestrootje</t>
  </si>
  <si>
    <t>pijptorkruid</t>
  </si>
  <si>
    <t>pinksterbloem</t>
  </si>
  <si>
    <t>poelruit</t>
  </si>
  <si>
    <t>populier</t>
  </si>
  <si>
    <t>waterpostelein</t>
  </si>
  <si>
    <t>zandraket</t>
  </si>
  <si>
    <t>reigersbek</t>
  </si>
  <si>
    <t>riet</t>
  </si>
  <si>
    <t>robertskruid</t>
  </si>
  <si>
    <t>robinia</t>
  </si>
  <si>
    <t>gelderseroos</t>
  </si>
  <si>
    <t>Trek-rus</t>
  </si>
  <si>
    <t>sint janskruid</t>
  </si>
  <si>
    <t>slangenkruid</t>
  </si>
  <si>
    <t>slangenwortel</t>
  </si>
  <si>
    <t>sleedoorn</t>
  </si>
  <si>
    <t>slofhak</t>
  </si>
  <si>
    <t>sneeuwbes</t>
  </si>
  <si>
    <t>Speenkruid</t>
  </si>
  <si>
    <t>speenkruid</t>
  </si>
  <si>
    <t>sporkehout</t>
  </si>
  <si>
    <t xml:space="preserve">heidespurrie </t>
  </si>
  <si>
    <t>knolsteenbreek</t>
  </si>
  <si>
    <t>teunisbloem</t>
  </si>
  <si>
    <t>middelsteteunisbloem</t>
  </si>
  <si>
    <t>Tormentil</t>
  </si>
  <si>
    <t>tormentil</t>
  </si>
  <si>
    <t>echtevaleriaan</t>
  </si>
  <si>
    <t>veenpluis</t>
  </si>
  <si>
    <t>veenwortel</t>
  </si>
  <si>
    <t>vetblad</t>
  </si>
  <si>
    <t>vijfvingerkruid</t>
  </si>
  <si>
    <t>vingerhoedskruid</t>
  </si>
  <si>
    <t>vlasbekje</t>
  </si>
  <si>
    <t>tros-vlier</t>
  </si>
  <si>
    <t>vogelmelk</t>
  </si>
  <si>
    <t>vroegeling</t>
  </si>
  <si>
    <t>waterdrieblad</t>
  </si>
  <si>
    <t>Waternavel</t>
  </si>
  <si>
    <t>waternavel</t>
  </si>
  <si>
    <t>waterpeper</t>
  </si>
  <si>
    <t>watertorkruid</t>
  </si>
  <si>
    <t>wilgenroosje</t>
  </si>
  <si>
    <t>akkerwinde</t>
  </si>
  <si>
    <t>wolfspoot</t>
  </si>
  <si>
    <t>wouw</t>
  </si>
  <si>
    <t>zandblauwtje</t>
  </si>
  <si>
    <t>zeepkruid</t>
  </si>
  <si>
    <t>Zevenblad</t>
  </si>
  <si>
    <t>zilverschoon</t>
  </si>
  <si>
    <t>zwaluwtong</t>
  </si>
  <si>
    <t>koolzaad</t>
  </si>
  <si>
    <t>mais</t>
  </si>
  <si>
    <t>c6. 48.14</t>
  </si>
  <si>
    <t>c6. 48.13</t>
  </si>
  <si>
    <t>laurierkers</t>
  </si>
  <si>
    <t>Dommelvallei Schans</t>
  </si>
  <si>
    <t>waterviolier</t>
  </si>
  <si>
    <t>Erpekommerbemde</t>
  </si>
  <si>
    <t>c7.51.22</t>
  </si>
  <si>
    <t>c7.42.33</t>
  </si>
  <si>
    <t>beuk</t>
  </si>
  <si>
    <t>bosandoorn</t>
  </si>
  <si>
    <t>corsicaanse den</t>
  </si>
  <si>
    <t>tamme kastanje</t>
  </si>
  <si>
    <t>hemlockspar</t>
  </si>
  <si>
    <t>gewone salomonszegel</t>
  </si>
  <si>
    <t>bosbies</t>
  </si>
  <si>
    <t>mattenbies</t>
  </si>
  <si>
    <t>bruine snavelbies</t>
  </si>
  <si>
    <t>gewoon biggenkruid</t>
  </si>
  <si>
    <t>loos Blaasjeskruid</t>
  </si>
  <si>
    <t>kleine veldkers</t>
  </si>
  <si>
    <t>dollekervel</t>
  </si>
  <si>
    <t>bittere veldkers</t>
  </si>
  <si>
    <t>bos veldkers</t>
  </si>
  <si>
    <t>grote kattestaart</t>
  </si>
  <si>
    <t xml:space="preserve">gewone margriet </t>
  </si>
  <si>
    <t>gewone smeerwortel</t>
  </si>
  <si>
    <t>stinkendegouwe</t>
  </si>
  <si>
    <t>viltroos</t>
  </si>
  <si>
    <t>gewone vlier</t>
  </si>
  <si>
    <t>amerikaanse vogelkers</t>
  </si>
  <si>
    <t>inlandse vogelkers</t>
  </si>
  <si>
    <t>bleke zegge</t>
  </si>
  <si>
    <t>blauwe zegge</t>
  </si>
  <si>
    <t>dwerg Zegge</t>
  </si>
  <si>
    <t>geel/groene Zegge</t>
  </si>
  <si>
    <t>hangende zegge</t>
  </si>
  <si>
    <t>hazen zegge</t>
  </si>
  <si>
    <t>ijle zegge</t>
  </si>
  <si>
    <t>moeras zegge</t>
  </si>
  <si>
    <t>pil zegge</t>
  </si>
  <si>
    <t>pluim zegge</t>
  </si>
  <si>
    <t>ruige zegge</t>
  </si>
  <si>
    <t>ster Zegge</t>
  </si>
  <si>
    <t>tweehuizige Zegge</t>
  </si>
  <si>
    <t>tweerijige Zegge</t>
  </si>
  <si>
    <t>valse vos zegge</t>
  </si>
  <si>
    <t>Zinkflora Overpelt</t>
  </si>
  <si>
    <t>Zinkflora Lommel</t>
  </si>
  <si>
    <t>c6,27-22 en 25-24</t>
  </si>
  <si>
    <t>c6 .17-44</t>
  </si>
  <si>
    <t>driekleurig viooltje</t>
  </si>
  <si>
    <t>zinkboerenkers</t>
  </si>
  <si>
    <t>hertshoornweegbree</t>
  </si>
  <si>
    <t>noorse esdoorn</t>
  </si>
  <si>
    <t>akkerdistel</t>
  </si>
  <si>
    <t>akkermelkdistel</t>
  </si>
  <si>
    <t>akkermunt</t>
  </si>
  <si>
    <t>akkerviooltje</t>
  </si>
  <si>
    <t>amerikaanse eik</t>
  </si>
  <si>
    <t>amerikaanse karmozijnbes</t>
  </si>
  <si>
    <t>amerikaans krenteboompje</t>
  </si>
  <si>
    <t>armbloemige waterbies</t>
  </si>
  <si>
    <t>avondkoekoeksbloem</t>
  </si>
  <si>
    <t>beklierde basterdwederik</t>
  </si>
  <si>
    <t>beklierde duizendknoop</t>
  </si>
  <si>
    <t xml:space="preserve">berg basterdwederik </t>
  </si>
  <si>
    <t>bezemkruiskruid</t>
  </si>
  <si>
    <t>akkerhoornbloem</t>
  </si>
  <si>
    <t>torenkruid</t>
  </si>
  <si>
    <t>tongvaren</t>
  </si>
  <si>
    <t>tijmereprijs</t>
  </si>
  <si>
    <t>struikheide</t>
  </si>
  <si>
    <t>stijve klaverzuring</t>
  </si>
  <si>
    <t>stijfhavikskruid</t>
  </si>
  <si>
    <t>stekelbrem</t>
  </si>
  <si>
    <t>speerdistel</t>
  </si>
  <si>
    <t>paardebloem spec-</t>
  </si>
  <si>
    <t>wilg spec</t>
  </si>
  <si>
    <t>hongaarse raket</t>
  </si>
  <si>
    <t>gaspeldoorn</t>
  </si>
  <si>
    <t>scherpe fijnstraal</t>
  </si>
  <si>
    <t>bos vergeetmenietje</t>
  </si>
  <si>
    <t>boshavikskruid</t>
  </si>
  <si>
    <t>boswilg</t>
  </si>
  <si>
    <t>dagkoekoeksbloem</t>
  </si>
  <si>
    <t>douglasspirea</t>
  </si>
  <si>
    <t>drienerfmuur</t>
  </si>
  <si>
    <t xml:space="preserve">drijvend fonteinkruid </t>
  </si>
  <si>
    <t xml:space="preserve">duizendknoop fonteinkruid </t>
  </si>
  <si>
    <t>echte koekoeksbloem</t>
  </si>
  <si>
    <t>egelboterbloem</t>
  </si>
  <si>
    <t>gele waterkers</t>
  </si>
  <si>
    <t>geelrode naaldaar</t>
  </si>
  <si>
    <t>geel walstro</t>
  </si>
  <si>
    <t>geknikte vossestaart</t>
  </si>
  <si>
    <t>gekroesde melkdistel</t>
  </si>
  <si>
    <t>geoorde wilg</t>
  </si>
  <si>
    <t>gestreeptewitbol</t>
  </si>
  <si>
    <t>gevlekteorchis</t>
  </si>
  <si>
    <t>geoord helmkruid</t>
  </si>
  <si>
    <t>gewone berenklauw</t>
  </si>
  <si>
    <t>gewone braam</t>
  </si>
  <si>
    <t>gewone brunel</t>
  </si>
  <si>
    <t>gewone engelwortel</t>
  </si>
  <si>
    <t>gewone ereprijs</t>
  </si>
  <si>
    <t>gewone esdoorn</t>
  </si>
  <si>
    <t>gewone hennepnetel</t>
  </si>
  <si>
    <t>gewone hoornbloem</t>
  </si>
  <si>
    <t>gewone klit</t>
  </si>
  <si>
    <t>gewone raket</t>
  </si>
  <si>
    <t xml:space="preserve">gewone spurrie </t>
  </si>
  <si>
    <t>gewone vogelmelk</t>
  </si>
  <si>
    <t>glad walstro</t>
  </si>
  <si>
    <t>gladde witbol</t>
  </si>
  <si>
    <t xml:space="preserve">grasklokje </t>
  </si>
  <si>
    <t>glanshaver</t>
  </si>
  <si>
    <t>grasmuur</t>
  </si>
  <si>
    <t>greppelrus</t>
  </si>
  <si>
    <t>groot moerasscherm</t>
  </si>
  <si>
    <t>groot streepzaad</t>
  </si>
  <si>
    <t>grote bevernel</t>
  </si>
  <si>
    <t>grote brandnetel</t>
  </si>
  <si>
    <t>grote egelskop</t>
  </si>
  <si>
    <t xml:space="preserve">grote klaproos </t>
  </si>
  <si>
    <t>grote klit</t>
  </si>
  <si>
    <t xml:space="preserve">grote leeuwenklauw </t>
  </si>
  <si>
    <t>grote lisdodde</t>
  </si>
  <si>
    <t>grote Ratelaar</t>
  </si>
  <si>
    <t>grote teunisbloem</t>
  </si>
  <si>
    <t>grote vossestaart</t>
  </si>
  <si>
    <t>grote wederik</t>
  </si>
  <si>
    <t>grote weegbree</t>
  </si>
  <si>
    <t>grote windhalm</t>
  </si>
  <si>
    <t>Grove den</t>
  </si>
  <si>
    <t>haagwinde</t>
  </si>
  <si>
    <t>harig knopkruid</t>
  </si>
  <si>
    <t>harig wilgenroosje</t>
  </si>
  <si>
    <t>heggenwikke</t>
  </si>
  <si>
    <t>ijle dravik</t>
  </si>
  <si>
    <t>italiaans raaigras</t>
  </si>
  <si>
    <t>jacobskruiskruid</t>
  </si>
  <si>
    <t>Japanse duizendknoop</t>
  </si>
  <si>
    <t xml:space="preserve">kantige basterdwederik </t>
  </si>
  <si>
    <t>kantig hertshooi</t>
  </si>
  <si>
    <t>kaal breukkruid</t>
  </si>
  <si>
    <t xml:space="preserve">kaal knopkruid </t>
  </si>
  <si>
    <t>kleine klaver</t>
  </si>
  <si>
    <t>kleine klaproos</t>
  </si>
  <si>
    <t xml:space="preserve">kleine brandnetel </t>
  </si>
  <si>
    <t>kleine ooievaarsbek</t>
  </si>
  <si>
    <t>kleine Ratelaar</t>
  </si>
  <si>
    <t>kleine teunisbloem</t>
  </si>
  <si>
    <t>Kleine watereppe</t>
  </si>
  <si>
    <t>kleine Zonnedauw</t>
  </si>
  <si>
    <t>klein hoefblad</t>
  </si>
  <si>
    <t>klein kruiskruid</t>
  </si>
  <si>
    <t>klein springzaad</t>
  </si>
  <si>
    <t>klein streepzaad</t>
  </si>
  <si>
    <t>klein vogelpootje</t>
  </si>
  <si>
    <t>kleine maagdenpalm</t>
  </si>
  <si>
    <t>Knolrus</t>
  </si>
  <si>
    <t>klein warkruid</t>
  </si>
  <si>
    <t>kluwenhoornbloem</t>
  </si>
  <si>
    <t>kluwenzuring</t>
  </si>
  <si>
    <t>knikkend tandzaad</t>
  </si>
  <si>
    <t>knopig helmkruid</t>
  </si>
  <si>
    <t>korrelganzenvoet</t>
  </si>
  <si>
    <t>kruidvlier</t>
  </si>
  <si>
    <t>kruipbrem</t>
  </si>
  <si>
    <t>kruipende boterbloem</t>
  </si>
  <si>
    <t>kruipend zenegroen</t>
  </si>
  <si>
    <t>kruisbladige wolfsmelk</t>
  </si>
  <si>
    <t>krulzuring</t>
  </si>
  <si>
    <t>late guldenroede</t>
  </si>
  <si>
    <t>moerasandoorn</t>
  </si>
  <si>
    <t>moerasbasterdwederik</t>
  </si>
  <si>
    <t>moerasdroogbloem</t>
  </si>
  <si>
    <t>moerashertshooi</t>
  </si>
  <si>
    <t>moerasmuur</t>
  </si>
  <si>
    <t>moerasrolklaver</t>
  </si>
  <si>
    <t>moerasspirea</t>
  </si>
  <si>
    <t>moeras vergeet me nietje</t>
  </si>
  <si>
    <t>moerasviooltje</t>
  </si>
  <si>
    <t>moeraswalstro</t>
  </si>
  <si>
    <t>paarse dovenetel</t>
  </si>
  <si>
    <t>Moeras zoutgras</t>
  </si>
  <si>
    <t>moeraszuring</t>
  </si>
  <si>
    <t>moesdistel</t>
  </si>
  <si>
    <t>pitrus</t>
  </si>
  <si>
    <t xml:space="preserve">rankende helmbloem </t>
  </si>
  <si>
    <t>rapunzelklokje</t>
  </si>
  <si>
    <t>ratelpopulier</t>
  </si>
  <si>
    <t>reukloze kamille</t>
  </si>
  <si>
    <t>reuzen berenklauw</t>
  </si>
  <si>
    <t>ridderzuring</t>
  </si>
  <si>
    <t>rietorchis</t>
  </si>
  <si>
    <t>ringelwikke</t>
  </si>
  <si>
    <t>rode klaver</t>
  </si>
  <si>
    <t>ronde Zonnedauw</t>
  </si>
  <si>
    <t>rood zwenkgras</t>
  </si>
  <si>
    <t>rood guichelheil</t>
  </si>
  <si>
    <t>rosse vossestaart</t>
  </si>
  <si>
    <t>ruw beemdgras</t>
  </si>
  <si>
    <t>ruwe berk</t>
  </si>
  <si>
    <t>ruwe smele</t>
  </si>
  <si>
    <t>ruw walstro</t>
  </si>
  <si>
    <t>schapenzuring</t>
  </si>
  <si>
    <t>scherm havikskruid</t>
  </si>
  <si>
    <t>scherpe boterbloem</t>
  </si>
  <si>
    <t>slangelook</t>
  </si>
  <si>
    <t>slanke sleutelbloem</t>
  </si>
  <si>
    <t>smalle stekelvaren</t>
  </si>
  <si>
    <t>smalle waterpest</t>
  </si>
  <si>
    <t>smalle weegbree</t>
  </si>
  <si>
    <t>smalle wikke</t>
  </si>
  <si>
    <t>veerdelig tandzaad</t>
  </si>
  <si>
    <t>veldbeemdgras</t>
  </si>
  <si>
    <t>veld ereprijs</t>
  </si>
  <si>
    <t>veldlathyrus</t>
  </si>
  <si>
    <t>veldrus</t>
  </si>
  <si>
    <t>veldzuring</t>
  </si>
  <si>
    <t>valse salie</t>
  </si>
  <si>
    <t>vlozegge</t>
  </si>
  <si>
    <t>vogelmuur</t>
  </si>
  <si>
    <t>vogelwikke</t>
  </si>
  <si>
    <t>vroege haver</t>
  </si>
  <si>
    <t>watermunt</t>
  </si>
  <si>
    <t>watermuur</t>
  </si>
  <si>
    <t>waterzuring</t>
  </si>
  <si>
    <t>weideklokje</t>
  </si>
  <si>
    <t>wijfjesvaren</t>
  </si>
  <si>
    <t>wilde gagel</t>
  </si>
  <si>
    <t>wilde lijsterbes</t>
  </si>
  <si>
    <t xml:space="preserve">wilde marjolein </t>
  </si>
  <si>
    <t xml:space="preserve">wilde reseda </t>
  </si>
  <si>
    <t xml:space="preserve">witte honingklaver </t>
  </si>
  <si>
    <t>witte klaverzuring</t>
  </si>
  <si>
    <t>witte waterkers</t>
  </si>
  <si>
    <t>witte waterlelie</t>
  </si>
  <si>
    <t>witte winterpostelein</t>
  </si>
  <si>
    <t>wollige munt</t>
  </si>
  <si>
    <t>witte snavelbies</t>
  </si>
  <si>
    <t>witte narcis</t>
  </si>
  <si>
    <t>witte klaver</t>
  </si>
  <si>
    <t>witte els</t>
  </si>
  <si>
    <t>witte dovenetel</t>
  </si>
  <si>
    <t>witte abeel</t>
  </si>
  <si>
    <t>zilverhaver</t>
  </si>
  <si>
    <t>zoete kers</t>
  </si>
  <si>
    <t>zomereik</t>
  </si>
  <si>
    <t>zomp vergeet me nietje</t>
  </si>
  <si>
    <t>zompzegge</t>
  </si>
  <si>
    <t>zwart blauwe rapunzel</t>
  </si>
  <si>
    <t>zwarte els</t>
  </si>
  <si>
    <t>zwarte nachtschade</t>
  </si>
  <si>
    <t>zwarte toorts</t>
  </si>
  <si>
    <t>zwarte zegge</t>
  </si>
  <si>
    <t>zwart tandzaad</t>
  </si>
  <si>
    <t xml:space="preserve">gewone melkdistel </t>
  </si>
  <si>
    <t>stijve wikke</t>
  </si>
  <si>
    <t>tarwe</t>
  </si>
  <si>
    <t>venkel</t>
  </si>
  <si>
    <t>voederwikke</t>
  </si>
  <si>
    <t>Eikelbos Eksel</t>
  </si>
  <si>
    <t>c6 .38 .43</t>
  </si>
  <si>
    <t>Scheps</t>
  </si>
  <si>
    <t>c7.11.41 en 42</t>
  </si>
  <si>
    <t>c6.44/13 en 31</t>
  </si>
  <si>
    <t>witte mosterd</t>
  </si>
  <si>
    <t>gele morgenster</t>
  </si>
  <si>
    <t>eenstijlige meidoorn</t>
  </si>
  <si>
    <t>liggend vetmuur</t>
  </si>
  <si>
    <t>groene naaldaar</t>
  </si>
  <si>
    <t>geel nagelkruid</t>
  </si>
  <si>
    <t>zachte ooievaarsbek</t>
  </si>
  <si>
    <t>donkere ooivaarsbek</t>
  </si>
  <si>
    <t>zeegroene muur</t>
  </si>
  <si>
    <t>rietzwenkgras</t>
  </si>
  <si>
    <t>beemdlangbloem</t>
  </si>
  <si>
    <t>egelantier</t>
  </si>
  <si>
    <t>ganzenbloem</t>
  </si>
  <si>
    <t>linde</t>
  </si>
  <si>
    <t>gele riebes</t>
  </si>
  <si>
    <t>kleinkroos</t>
  </si>
  <si>
    <t>Watering Lommel</t>
  </si>
  <si>
    <t>c6.17.12</t>
  </si>
  <si>
    <t>grote pimpernel</t>
  </si>
  <si>
    <t>grof hoornblad</t>
  </si>
  <si>
    <t>gewone vleugeltjesbloem</t>
  </si>
  <si>
    <t>scherpe zegge</t>
  </si>
  <si>
    <t>steenanjer</t>
  </si>
  <si>
    <t>liggende klaver</t>
  </si>
  <si>
    <t>liggende vleugeltjesbloem</t>
  </si>
  <si>
    <t>moeraswolfsklauw</t>
  </si>
  <si>
    <t>gele plomp</t>
  </si>
  <si>
    <t>klokjesgentiaan</t>
  </si>
  <si>
    <t>gewone veldbies</t>
  </si>
  <si>
    <t>gewone waterbies</t>
  </si>
  <si>
    <t>veelbloemige veldbies</t>
  </si>
  <si>
    <t>veelstengelige waterbies</t>
  </si>
  <si>
    <t>blaartrekkende boterbloem</t>
  </si>
  <si>
    <t>zachte berk</t>
  </si>
  <si>
    <t>grote muur</t>
  </si>
  <si>
    <t>franse roos</t>
  </si>
  <si>
    <t>c6.18.1(1,2,3,4)</t>
  </si>
  <si>
    <t>Turfven</t>
  </si>
  <si>
    <t>c6 18 2(1,2,3,4)</t>
  </si>
  <si>
    <t>bonte wikke</t>
  </si>
  <si>
    <t>japanse lork</t>
  </si>
  <si>
    <t>gewone rolklaver</t>
  </si>
  <si>
    <t>oranje havikskruid</t>
  </si>
  <si>
    <t>Resterheide</t>
  </si>
  <si>
    <t>aalbes</t>
  </si>
  <si>
    <t>kleine lisdodde</t>
  </si>
  <si>
    <t>bochtige smele</t>
  </si>
  <si>
    <t>klein wintergroen</t>
  </si>
  <si>
    <t>borstelbies</t>
  </si>
  <si>
    <t>grote boterbloem</t>
  </si>
  <si>
    <t>grauwe wilg</t>
  </si>
  <si>
    <t>schietwilg</t>
  </si>
  <si>
    <t>Blauw glidkruid</t>
  </si>
  <si>
    <t>blauwe bosbes</t>
  </si>
  <si>
    <t>canadese fijnstraal</t>
  </si>
  <si>
    <t>canadese guldenroede</t>
  </si>
  <si>
    <t>cipres wolfsmelk</t>
  </si>
  <si>
    <t xml:space="preserve">citroengele honingklaver </t>
  </si>
  <si>
    <t>echt Duizendguldenkruid</t>
  </si>
  <si>
    <t xml:space="preserve">dwergviltkruid </t>
  </si>
  <si>
    <t>draadrus</t>
  </si>
  <si>
    <t>daslook</t>
  </si>
  <si>
    <t>engels raaigras</t>
  </si>
  <si>
    <t>gewoon struisgras</t>
  </si>
  <si>
    <t>gulden sleutelbloem</t>
  </si>
  <si>
    <t>hoge cyper zegge</t>
  </si>
  <si>
    <t xml:space="preserve">hopklaver </t>
  </si>
  <si>
    <t>koningsvaren</t>
  </si>
  <si>
    <t>klimopereprijs</t>
  </si>
  <si>
    <t>mannetjesereprijs</t>
  </si>
  <si>
    <t>melganzenvoet</t>
  </si>
  <si>
    <t>meligetoorts</t>
  </si>
  <si>
    <t>mannetjesvaren</t>
  </si>
  <si>
    <t>schijfkamille</t>
  </si>
  <si>
    <t>zachte dravik</t>
  </si>
  <si>
    <t>zevenblad</t>
  </si>
  <si>
    <t>zomprus</t>
  </si>
  <si>
    <t>gevleugeld hertshooi</t>
  </si>
  <si>
    <t>rozetsteenkers</t>
  </si>
  <si>
    <t>echte kamille</t>
  </si>
  <si>
    <t>gewone steenraket</t>
  </si>
  <si>
    <t>kleine varkenskers</t>
  </si>
  <si>
    <t>akkervergeet-me-nietje</t>
  </si>
  <si>
    <t>elzenzegge</t>
  </si>
  <si>
    <t>dwergkroos</t>
  </si>
  <si>
    <t>Stamprooierbroek</t>
  </si>
  <si>
    <t>c7-(35-33)+(45-11)</t>
  </si>
  <si>
    <t>boskruiskruid</t>
  </si>
  <si>
    <t>bosmuur</t>
  </si>
  <si>
    <t>Breed wollegras</t>
  </si>
  <si>
    <t>brede stekelvaren</t>
  </si>
  <si>
    <t>canadese rus</t>
  </si>
  <si>
    <t>dubbelloof</t>
  </si>
  <si>
    <t>fijnspar</t>
  </si>
  <si>
    <t>grote waterweegbree</t>
  </si>
  <si>
    <t xml:space="preserve">hondspeterselie </t>
  </si>
  <si>
    <t>hondsroos</t>
  </si>
  <si>
    <t>klein blaasjeskruid</t>
  </si>
  <si>
    <t>look zonder look</t>
  </si>
  <si>
    <t>moeras beemdgras</t>
  </si>
  <si>
    <t>moeras struisgras</t>
  </si>
  <si>
    <t>snavelzegge</t>
  </si>
  <si>
    <t>Tengere rus</t>
  </si>
  <si>
    <t>Verspreidbladig goudveil</t>
  </si>
  <si>
    <t>vertakte leeuwentand</t>
  </si>
  <si>
    <t>korenbloem</t>
  </si>
  <si>
    <t>gewoon timoteegras</t>
  </si>
  <si>
    <t>klein timoteegras</t>
  </si>
  <si>
    <t>De Goren Mol</t>
  </si>
  <si>
    <t>rode kornoelje</t>
  </si>
  <si>
    <t>mansbloed</t>
  </si>
  <si>
    <t>glanzige ooivaarsbek</t>
  </si>
  <si>
    <t>taxus</t>
  </si>
  <si>
    <t>zachte duizendknoop</t>
  </si>
  <si>
    <t>kleine duizendknoop</t>
  </si>
  <si>
    <t>c6.24.13</t>
  </si>
  <si>
    <t>Hageven stenebrug</t>
  </si>
  <si>
    <t>b6.58.34</t>
  </si>
  <si>
    <t>bleekgele droogbloem</t>
  </si>
  <si>
    <t>grote leeuwenbek</t>
  </si>
  <si>
    <t>liggend hertshooi</t>
  </si>
  <si>
    <t>phacelia</t>
  </si>
  <si>
    <t>grote waterranonkel</t>
  </si>
  <si>
    <t>kruisbes</t>
  </si>
  <si>
    <t>timoteegras</t>
  </si>
  <si>
    <t>heksenmelk</t>
  </si>
  <si>
    <t>hoenderbeet</t>
  </si>
  <si>
    <t>vijfdelig kaasjeskruid</t>
  </si>
  <si>
    <t>melde</t>
  </si>
  <si>
    <t>zandteunisbloem</t>
  </si>
  <si>
    <t>Kolisbos</t>
  </si>
  <si>
    <t>c7.21.34</t>
  </si>
  <si>
    <t>heggendoornzaad</t>
  </si>
  <si>
    <t>Neerpelt</t>
  </si>
  <si>
    <t>c6.18.34</t>
  </si>
  <si>
    <t>amerikaanse kruidkers</t>
  </si>
  <si>
    <t>kleverig kruiskruid</t>
  </si>
  <si>
    <t>gevlekt longkruid</t>
  </si>
  <si>
    <t>zonnebloem</t>
  </si>
  <si>
    <t>grijskruid</t>
  </si>
  <si>
    <t>groot hoefblad</t>
  </si>
  <si>
    <t>Lommel Sahara</t>
  </si>
  <si>
    <t>witte munt</t>
  </si>
  <si>
    <t>harig vingergras</t>
  </si>
  <si>
    <t>muskuskaasjeskruid</t>
  </si>
  <si>
    <t>zandzegge</t>
  </si>
  <si>
    <t>muurleeuwenbek</t>
  </si>
  <si>
    <t>kalmoes</t>
  </si>
  <si>
    <t>wilde kardinaalsmuts</t>
  </si>
  <si>
    <t>rode ganzenvoet</t>
  </si>
  <si>
    <t>grauwe abeel</t>
  </si>
  <si>
    <t>blaaszegge</t>
  </si>
  <si>
    <t>fijne waterranonkel</t>
  </si>
  <si>
    <t>gesteeld glaskroos</t>
  </si>
  <si>
    <t>paardenkastanje</t>
  </si>
  <si>
    <t>fraaie vrouwenmantel</t>
  </si>
  <si>
    <t>c6.16.(13,14,31)</t>
  </si>
  <si>
    <t>stijve zegge</t>
  </si>
  <si>
    <t>wilde cichorei</t>
  </si>
  <si>
    <t>Terril Beringen</t>
  </si>
  <si>
    <t>welriekende agrimonie</t>
  </si>
  <si>
    <t>bitterkruid</t>
  </si>
  <si>
    <t>dille</t>
  </si>
  <si>
    <t>zomer fijnstraal</t>
  </si>
  <si>
    <t>echte guldenroede</t>
  </si>
  <si>
    <t>heggenrank</t>
  </si>
  <si>
    <t>groot kaasjeskruid</t>
  </si>
  <si>
    <t>wilde kamperfoelie</t>
  </si>
  <si>
    <t>lidsteng</t>
  </si>
  <si>
    <t>rode ogentroost</t>
  </si>
  <si>
    <t>berm ooivaarsbek</t>
  </si>
  <si>
    <t>brandpastinaak</t>
  </si>
  <si>
    <t>kleine pimpernel</t>
  </si>
  <si>
    <t>prikneus</t>
  </si>
  <si>
    <t>gaffelsilene</t>
  </si>
  <si>
    <t>spoorbloem</t>
  </si>
  <si>
    <t>stinkend streepzaad</t>
  </si>
  <si>
    <t>plat beemdgras</t>
  </si>
  <si>
    <t>wilde averuit</t>
  </si>
  <si>
    <t>oostenrijks vlas</t>
  </si>
  <si>
    <t>viltganzerik</t>
  </si>
  <si>
    <t>handjesgras</t>
  </si>
  <si>
    <t>nachtkoekoeksbloem</t>
  </si>
  <si>
    <t>boskortsteel</t>
  </si>
  <si>
    <t>tijm</t>
  </si>
  <si>
    <t>heggenduizendknoop</t>
  </si>
  <si>
    <t>stijve ogentroost</t>
  </si>
  <si>
    <t>achter de witte bergen</t>
  </si>
  <si>
    <t>gewone reigersbek</t>
  </si>
  <si>
    <t>basterdklaver</t>
  </si>
  <si>
    <t>basterdwederik spec.</t>
  </si>
  <si>
    <t>beemdgras spec.</t>
  </si>
  <si>
    <t>bitterkruid spec.</t>
  </si>
  <si>
    <t>brandnetel spec.</t>
  </si>
  <si>
    <t>eendenkroos spec.</t>
  </si>
  <si>
    <t>egelskop spec.</t>
  </si>
  <si>
    <t>fonteinkruid  spec.</t>
  </si>
  <si>
    <t>kaardebol spec.</t>
  </si>
  <si>
    <t>wilde kamperfoelie spec.</t>
  </si>
  <si>
    <t>linde spec.</t>
  </si>
  <si>
    <t>lupine spec.</t>
  </si>
  <si>
    <t>paardenkastanje spec.</t>
  </si>
  <si>
    <t>schapengras spec.</t>
  </si>
  <si>
    <t>sterrenkroos spec.</t>
  </si>
  <si>
    <t>struisriet spec.</t>
  </si>
  <si>
    <t>Waterlelie spec.</t>
  </si>
  <si>
    <t>wikke spec.</t>
  </si>
  <si>
    <t>iep spec.</t>
  </si>
  <si>
    <t>spiesmelde</t>
  </si>
  <si>
    <t>Paarbladig goudveil</t>
  </si>
  <si>
    <t>c7-42-14</t>
  </si>
  <si>
    <t>Abeek</t>
  </si>
  <si>
    <t>c6-17-12</t>
  </si>
  <si>
    <t>terril Beringen</t>
  </si>
  <si>
    <t>palenterrein en vloeiweiden neerpelt</t>
  </si>
  <si>
    <t>gewoon varkensgras</t>
  </si>
  <si>
    <t>gewoon Speenkruid</t>
  </si>
  <si>
    <t>gewone Waternavel</t>
  </si>
  <si>
    <t>schapengras</t>
  </si>
  <si>
    <t>gewone zand-muur</t>
  </si>
  <si>
    <t>gewoon struisriet</t>
  </si>
  <si>
    <t>wikke spec-</t>
  </si>
  <si>
    <t>rivier fonteinkruid</t>
  </si>
  <si>
    <t>rood en wit basterd-klaver</t>
  </si>
  <si>
    <t>Waterlelie</t>
  </si>
  <si>
    <t>Broekkant Neerpelt</t>
  </si>
  <si>
    <t>haagbeuk</t>
  </si>
  <si>
    <t>spaanse aak</t>
  </si>
  <si>
    <t>wilde hyacint</t>
  </si>
  <si>
    <t>schaafstro</t>
  </si>
  <si>
    <t>c7-11-42 / 12-31</t>
  </si>
  <si>
    <t>Dommelvallei</t>
  </si>
  <si>
    <t>deens lepelblad</t>
  </si>
  <si>
    <t>mispel</t>
  </si>
  <si>
    <t>C6-38-43</t>
  </si>
  <si>
    <t>c6-44-(13+14)</t>
  </si>
  <si>
    <t>getand vlotgras</t>
  </si>
  <si>
    <t>klein bronkruid</t>
  </si>
  <si>
    <t>schilderereprijs</t>
  </si>
  <si>
    <t>heermoesXholpijp</t>
  </si>
  <si>
    <t>scherpe zegge X zwarte zegge</t>
  </si>
  <si>
    <t>Plat</t>
  </si>
  <si>
    <t>theeboompje</t>
  </si>
  <si>
    <t>knolboterbloem</t>
  </si>
  <si>
    <t>fijn schapengras</t>
  </si>
  <si>
    <t>appel</t>
  </si>
  <si>
    <t>Hamont (Likona zwarte gaten)</t>
  </si>
  <si>
    <t>b7 51 24</t>
  </si>
  <si>
    <t>c7 21 43</t>
  </si>
  <si>
    <t>Hamont</t>
  </si>
  <si>
    <t>Kolis</t>
  </si>
  <si>
    <t>bieslook</t>
  </si>
  <si>
    <t>kruipwilg</t>
  </si>
  <si>
    <t>teunisbloem spec</t>
  </si>
  <si>
    <t xml:space="preserve"> c7 21 43</t>
  </si>
  <si>
    <t>slipbladige ooievaarsbek</t>
  </si>
  <si>
    <t>rogge</t>
  </si>
  <si>
    <t>hondsviooltje</t>
  </si>
  <si>
    <t>c7 24 33</t>
  </si>
  <si>
    <t>c6 27 34</t>
  </si>
  <si>
    <t>ruige veldbies</t>
  </si>
  <si>
    <t>gewoon langbaardgras</t>
  </si>
  <si>
    <t>moeras wederik</t>
  </si>
  <si>
    <t>Nederland</t>
  </si>
  <si>
    <t>draadzegge</t>
  </si>
  <si>
    <t>Lozen vijvers</t>
  </si>
  <si>
    <t>aarvederkruid</t>
  </si>
  <si>
    <t>kale vrouwenmantel</t>
  </si>
  <si>
    <t>wondklaver</t>
  </si>
  <si>
    <t>oeverdistel</t>
  </si>
  <si>
    <t>rode waterereprijs</t>
  </si>
  <si>
    <t>Lozen watering</t>
  </si>
  <si>
    <t>c7 22 41</t>
  </si>
  <si>
    <t>c7 22 14+32</t>
  </si>
  <si>
    <t>pimpernoot</t>
  </si>
  <si>
    <t>boerenjasmijn</t>
  </si>
  <si>
    <t>dicht havikskruid</t>
  </si>
  <si>
    <t>Veewey</t>
  </si>
  <si>
    <t>dwergzegge</t>
  </si>
  <si>
    <t>gewone dopheide</t>
  </si>
  <si>
    <t>hazenzegge</t>
  </si>
  <si>
    <t>klein kroos</t>
  </si>
  <si>
    <t>kleine zonnedauw</t>
  </si>
  <si>
    <t>pilzegge</t>
  </si>
  <si>
    <t>sterzegge</t>
  </si>
  <si>
    <t>stijf havikskruid</t>
  </si>
  <si>
    <t>tuin bingelkruid</t>
  </si>
  <si>
    <t>viltige basterdwederik</t>
  </si>
  <si>
    <t>Asperge</t>
  </si>
  <si>
    <t>Asperge+liggende asperge</t>
  </si>
  <si>
    <t>bevertjes</t>
  </si>
  <si>
    <t>duinriet</t>
  </si>
  <si>
    <t>eekhoorngras</t>
  </si>
  <si>
    <t>franse silene</t>
  </si>
  <si>
    <t>getande weegbree</t>
  </si>
  <si>
    <t>hartgespan</t>
  </si>
  <si>
    <t>katwilg</t>
  </si>
  <si>
    <t>Klein glidkruid</t>
  </si>
  <si>
    <t>klein tasjeskruid</t>
  </si>
  <si>
    <t>kleine leeuwenbek</t>
  </si>
  <si>
    <t xml:space="preserve">kleine leeuwenklauw </t>
  </si>
  <si>
    <t>kleine leeuwentand</t>
  </si>
  <si>
    <t>middelste ganzerik</t>
  </si>
  <si>
    <t>tandjesgras</t>
  </si>
  <si>
    <t>tengere heideorchis</t>
  </si>
  <si>
    <t>uitstaande melde</t>
  </si>
  <si>
    <t>uitstaande vetmuur</t>
  </si>
  <si>
    <t>veenorchis</t>
  </si>
  <si>
    <t>vlottende bies</t>
  </si>
  <si>
    <t>wijdbloeiende rus</t>
  </si>
  <si>
    <t>beenbreek</t>
  </si>
  <si>
    <t>echt duizendguldenkruid</t>
  </si>
  <si>
    <t>geelgroene zegge</t>
  </si>
  <si>
    <t>teer guichelheil</t>
  </si>
  <si>
    <t>tengere rus</t>
  </si>
  <si>
    <t>trekrus</t>
  </si>
  <si>
    <t>Militair domein Hechtel</t>
  </si>
  <si>
    <t>c6-57-34 (33)</t>
  </si>
  <si>
    <t>Kattenbos Lommel</t>
  </si>
  <si>
    <t>gespleten hennepnetel</t>
  </si>
  <si>
    <t>kruipertje</t>
  </si>
  <si>
    <t>c6 26 33 / (25 44)</t>
  </si>
  <si>
    <t>De Maat Mol</t>
  </si>
  <si>
    <t>c6 14 34 /24 12</t>
  </si>
  <si>
    <t>kleinste egelskop</t>
  </si>
  <si>
    <t>groot heksenkruid</t>
  </si>
  <si>
    <t>puntkroos</t>
  </si>
  <si>
    <t>kransmunt</t>
  </si>
  <si>
    <t>wegedoorn</t>
  </si>
  <si>
    <t>grote wolfsklauw</t>
  </si>
  <si>
    <t>Nl</t>
  </si>
  <si>
    <t>Hagenven Stenen brug</t>
  </si>
  <si>
    <t>Kessenich</t>
  </si>
  <si>
    <t>C7-47-21, 23, 24, 41, 42</t>
  </si>
  <si>
    <t>gewone berm zegge</t>
  </si>
  <si>
    <t>dauwbraam</t>
  </si>
  <si>
    <t>echt bitterkruid</t>
  </si>
  <si>
    <t>gewone agrimonie</t>
  </si>
  <si>
    <t>kruisdistel</t>
  </si>
  <si>
    <t>late stekelnoot</t>
  </si>
  <si>
    <t>zeegroene rus</t>
  </si>
  <si>
    <t>bosrank</t>
  </si>
  <si>
    <t>c7 21 32,34</t>
  </si>
  <si>
    <t>blauw walstro</t>
  </si>
  <si>
    <t>kruldistel</t>
  </si>
  <si>
    <t>Houthalen mijnterril</t>
  </si>
  <si>
    <t>d6 37 12</t>
  </si>
  <si>
    <t>kleine teunisbloem (zand)</t>
  </si>
  <si>
    <t>madeliefjes fijnstraal</t>
  </si>
  <si>
    <t>stippel ganzenvoet</t>
  </si>
  <si>
    <t>grijs havikskruid</t>
  </si>
  <si>
    <t>boslathyrus</t>
  </si>
  <si>
    <t>vlinderstruik</t>
  </si>
  <si>
    <t>bosdroogbloem</t>
  </si>
  <si>
    <t>douglasspar</t>
  </si>
  <si>
    <t>postelein</t>
  </si>
  <si>
    <t>rose winterpostelein</t>
  </si>
  <si>
    <t>tuinjudaspenning</t>
  </si>
  <si>
    <t>resterheide</t>
  </si>
  <si>
    <t>???</t>
  </si>
  <si>
    <t>Omgeving Venlokaal</t>
  </si>
  <si>
    <t>alsemambrosia</t>
  </si>
  <si>
    <t>hoge fijnstraal</t>
  </si>
  <si>
    <t>moederkruid</t>
  </si>
  <si>
    <t>rode schijnspurrie</t>
  </si>
  <si>
    <t>zegekruid</t>
  </si>
  <si>
    <t>c7 11 24,42</t>
  </si>
  <si>
    <t>c6 28 23</t>
  </si>
  <si>
    <t>Europese hanepoot</t>
  </si>
  <si>
    <t>gestreepte witbol</t>
  </si>
  <si>
    <t>hoog struisgras</t>
  </si>
  <si>
    <t>aardappel</t>
  </si>
  <si>
    <t>groene munt (+ aarmunt)</t>
  </si>
  <si>
    <t>kleine (bleke) klaproos</t>
  </si>
  <si>
    <t>bossalie</t>
  </si>
  <si>
    <t>bosveldkers</t>
  </si>
  <si>
    <t>brede lathyrus</t>
  </si>
  <si>
    <t>californische cypres</t>
  </si>
  <si>
    <t>draadgierst</t>
  </si>
  <si>
    <t>duivelswandelstok</t>
  </si>
  <si>
    <t>gehoornde klaverzuring</t>
  </si>
  <si>
    <t>gele ganzenbloem</t>
  </si>
  <si>
    <t>gewone zandmuur</t>
  </si>
  <si>
    <t>hard zwenkgras</t>
  </si>
  <si>
    <t>herik</t>
  </si>
  <si>
    <t>kale gierst</t>
  </si>
  <si>
    <t>gevlekt hertshooi</t>
  </si>
  <si>
    <t>muurvaren</t>
  </si>
  <si>
    <t>ontariopopulier</t>
  </si>
  <si>
    <t>oosterse karmozijnbes</t>
  </si>
  <si>
    <t>prachtklokje</t>
  </si>
  <si>
    <t>radijs</t>
  </si>
  <si>
    <t>roedewolfsmelk</t>
  </si>
  <si>
    <t>slaapbol</t>
  </si>
  <si>
    <t>smalle rolklaver</t>
  </si>
  <si>
    <t>tomaat</t>
  </si>
  <si>
    <t>valse wingerd</t>
  </si>
  <si>
    <t>wijnstok</t>
  </si>
  <si>
    <t>zwarte balsempopulier</t>
  </si>
  <si>
    <t>witte pardenkastanje</t>
  </si>
  <si>
    <t>katsuraboom</t>
  </si>
  <si>
    <t>boomhazelaar</t>
  </si>
  <si>
    <t>rode tweestijlige meidoorn</t>
  </si>
  <si>
    <t>europese lork</t>
  </si>
  <si>
    <t>tulpenboom</t>
  </si>
  <si>
    <t>canadese populier robusta</t>
  </si>
  <si>
    <t>moeraseik</t>
  </si>
  <si>
    <t>winterlinde</t>
  </si>
  <si>
    <t>zilverlinde</t>
  </si>
  <si>
    <t>veld (gladde) iep</t>
  </si>
  <si>
    <t>ginkgo</t>
  </si>
  <si>
    <t>Neerpelt, Overpelt</t>
  </si>
  <si>
    <t>Erpekom</t>
  </si>
  <si>
    <t>Watervalbos Beverst</t>
  </si>
  <si>
    <t>gewone bereklauw</t>
  </si>
  <si>
    <t>bleeksporig bosviooltje</t>
  </si>
  <si>
    <t>gevlekte geledovenetel</t>
  </si>
  <si>
    <t>eenbes</t>
  </si>
  <si>
    <t>muskuskruid</t>
  </si>
  <si>
    <t>spec paardebloem</t>
  </si>
  <si>
    <t>sneeuwklokje</t>
  </si>
  <si>
    <t>gewoon wilgenroosje</t>
  </si>
  <si>
    <t>de schans Eksel</t>
  </si>
  <si>
    <t>veldereprijs</t>
  </si>
  <si>
    <t>Bron Dommel</t>
  </si>
  <si>
    <t>echte valeriaan</t>
  </si>
  <si>
    <t>kleine leeuwenklauw</t>
  </si>
  <si>
    <t>gevlekte gele dovenetel</t>
  </si>
  <si>
    <t>zeeden</t>
  </si>
  <si>
    <t>oeverzegge</t>
  </si>
  <si>
    <t>d7-11-33</t>
  </si>
  <si>
    <t>c7-51-24</t>
  </si>
  <si>
    <t>Berenheide Meeuwen</t>
  </si>
  <si>
    <t>gewone margriet</t>
  </si>
  <si>
    <t>Watering Lille</t>
  </si>
  <si>
    <t>veenbies</t>
  </si>
  <si>
    <t>zandstruisgras</t>
  </si>
  <si>
    <t>grove den</t>
  </si>
  <si>
    <t>Basis Kleine Brogel</t>
  </si>
  <si>
    <t>Hagenven</t>
  </si>
  <si>
    <t>raapzaad</t>
  </si>
  <si>
    <t>zandhoornbmoem</t>
  </si>
  <si>
    <t>lancetbladig meisjesoog</t>
  </si>
  <si>
    <t>heen</t>
  </si>
  <si>
    <t>citroengele honingklaver</t>
  </si>
  <si>
    <t>wilde marjolein</t>
  </si>
  <si>
    <t>witte honingklaver</t>
  </si>
  <si>
    <t>alpenrus</t>
  </si>
  <si>
    <t>Blonde x geelgroene zegge</t>
  </si>
  <si>
    <t>dwergbloem</t>
  </si>
  <si>
    <t>zeegroen zegge</t>
  </si>
  <si>
    <t>duizendknoop fonteinkruid</t>
  </si>
  <si>
    <t xml:space="preserve">Buitengoor </t>
  </si>
  <si>
    <t>Achel Kluis niet omheind (zw gaten)</t>
  </si>
  <si>
    <t>Achel Kluis omheind (zw gaten)</t>
  </si>
  <si>
    <t>oeverkruid</t>
  </si>
  <si>
    <t>pilvaren</t>
  </si>
  <si>
    <t>stijve moerasweegbree</t>
  </si>
  <si>
    <t>De bever Achel</t>
  </si>
  <si>
    <t xml:space="preserve"> Achterste brug</t>
  </si>
  <si>
    <t>Pilvaren</t>
  </si>
  <si>
    <t>Veenbies</t>
  </si>
  <si>
    <t>bonte gele dovenetel</t>
  </si>
  <si>
    <t>Hobos</t>
  </si>
  <si>
    <t>Pomperik</t>
  </si>
  <si>
    <t>brede orchis</t>
  </si>
  <si>
    <t>compacte veldbies</t>
  </si>
  <si>
    <t>kleine schorseneer</t>
  </si>
  <si>
    <t>kranskarwij</t>
  </si>
  <si>
    <t>parelvederkruid</t>
  </si>
  <si>
    <t>voszegge</t>
  </si>
  <si>
    <t>bosklimopereprijs</t>
  </si>
  <si>
    <t>gevlekte dovenetel</t>
  </si>
  <si>
    <t>Genoelselderen E7 32 44</t>
  </si>
  <si>
    <t>Aalbes</t>
  </si>
  <si>
    <t>Akkerdistel</t>
  </si>
  <si>
    <t>Akkerklimopereprijs</t>
  </si>
  <si>
    <t>Akkerkool</t>
  </si>
  <si>
    <t>Amerikaanse vogelkers</t>
  </si>
  <si>
    <t>Berenklauw spec</t>
  </si>
  <si>
    <t>Bermzuring</t>
  </si>
  <si>
    <t>Biezenknoppen</t>
  </si>
  <si>
    <t>Bijvoet</t>
  </si>
  <si>
    <t>Bitterzoet</t>
  </si>
  <si>
    <t>Braam spec</t>
  </si>
  <si>
    <t>Brede stekelvaren</t>
  </si>
  <si>
    <t>Brede wespenorchis s.l.</t>
  </si>
  <si>
    <t>Duizendblad spec</t>
  </si>
  <si>
    <t>Echte koekoeksbloem</t>
  </si>
  <si>
    <t>Fluitenkruid</t>
  </si>
  <si>
    <t>Gelderse roos</t>
  </si>
  <si>
    <t>Gele lis</t>
  </si>
  <si>
    <t>Gestreepte witbol</t>
  </si>
  <si>
    <t>Gewone engelwortel</t>
  </si>
  <si>
    <t>Gewone hennepnetel</t>
  </si>
  <si>
    <t>Gewone hoornbloem</t>
  </si>
  <si>
    <t>Gewone klit</t>
  </si>
  <si>
    <t>Gewone margriet</t>
  </si>
  <si>
    <t>Gewone smeerwortel</t>
  </si>
  <si>
    <t>Gewone vlier</t>
  </si>
  <si>
    <t>Gladde iep</t>
  </si>
  <si>
    <t>Glanshaver</t>
  </si>
  <si>
    <t>Grote bevernel</t>
  </si>
  <si>
    <t>Grote brandnetel</t>
  </si>
  <si>
    <t>Grote lisdodde</t>
  </si>
  <si>
    <t>Grote vossenstaart</t>
  </si>
  <si>
    <t>Grote wederik</t>
  </si>
  <si>
    <t>Grote weegbree</t>
  </si>
  <si>
    <t>Haagwinde</t>
  </si>
  <si>
    <t>Hazelaar</t>
  </si>
  <si>
    <t>Heermoes</t>
  </si>
  <si>
    <t>Heggenwikke</t>
  </si>
  <si>
    <t>Herderstasje</t>
  </si>
  <si>
    <t>Hondsdraf</t>
  </si>
  <si>
    <t>Kale jonker</t>
  </si>
  <si>
    <t>Kantig hertshooi</t>
  </si>
  <si>
    <t>Kardinaalsmuts spec</t>
  </si>
  <si>
    <t>Kleefkruid</t>
  </si>
  <si>
    <t>Kleine brandnetel</t>
  </si>
  <si>
    <t>Kleine klaver</t>
  </si>
  <si>
    <t>Kleine veldkers</t>
  </si>
  <si>
    <t>Kluwenhoornbloem</t>
  </si>
  <si>
    <t>Knolsteenbreek</t>
  </si>
  <si>
    <t>Koninginnekruid</t>
  </si>
  <si>
    <t>Kropaar</t>
  </si>
  <si>
    <t>Kruipend zenegroen</t>
  </si>
  <si>
    <t>Kruipende boterbloem</t>
  </si>
  <si>
    <t>Liesgras</t>
  </si>
  <si>
    <t>Lijsterbes spec</t>
  </si>
  <si>
    <t>Look-zonder-look</t>
  </si>
  <si>
    <t>Lupine spec</t>
  </si>
  <si>
    <t>Madeliefje</t>
  </si>
  <si>
    <t>Meidoorn spec</t>
  </si>
  <si>
    <t>Moerasrolklaver</t>
  </si>
  <si>
    <t>Moerasspirea</t>
  </si>
  <si>
    <t>Moerasstruisgras</t>
  </si>
  <si>
    <t>Moeraszegge</t>
  </si>
  <si>
    <t>Moesdistel</t>
  </si>
  <si>
    <t>Olijfwilg spec</t>
  </si>
  <si>
    <t>Paardenbloem</t>
  </si>
  <si>
    <t>Paardenbloem spec</t>
  </si>
  <si>
    <t>Paarse dovenetel</t>
  </si>
  <si>
    <t>Penningkruid</t>
  </si>
  <si>
    <t>Pitrus</t>
  </si>
  <si>
    <t>Populier spec</t>
  </si>
  <si>
    <t>Ribes spec</t>
  </si>
  <si>
    <t>Ridderzuring</t>
  </si>
  <si>
    <t>Rode klaver</t>
  </si>
  <si>
    <t>Rood zwenkgras</t>
  </si>
  <si>
    <t>Ruw beemdgras</t>
  </si>
  <si>
    <t>Scherpe boterbloem</t>
  </si>
  <si>
    <t>Slanke sleutelbloem</t>
  </si>
  <si>
    <t>Smalle weegbree</t>
  </si>
  <si>
    <t>Smalle wikke</t>
  </si>
  <si>
    <t>Speerdistel</t>
  </si>
  <si>
    <t>Straatgras</t>
  </si>
  <si>
    <t>Tweerijige zegge</t>
  </si>
  <si>
    <t>Veldbeemdgras</t>
  </si>
  <si>
    <t>Veldereprijs</t>
  </si>
  <si>
    <t>Veldzuring</t>
  </si>
  <si>
    <t>Vogelmuur</t>
  </si>
  <si>
    <t>Waterlelie spec</t>
  </si>
  <si>
    <t>Watermunt</t>
  </si>
  <si>
    <t>Watermuur</t>
  </si>
  <si>
    <t>Waterpeper</t>
  </si>
  <si>
    <t>Wilg spec</t>
  </si>
  <si>
    <t>Witte els</t>
  </si>
  <si>
    <t>Witte waterkers</t>
  </si>
  <si>
    <t>Wolfspoot</t>
  </si>
  <si>
    <t>Zilverspar spec</t>
  </si>
  <si>
    <t>Zoete kers</t>
  </si>
  <si>
    <t>Zomereik</t>
  </si>
  <si>
    <t>Zwarte bes</t>
  </si>
  <si>
    <t>Watering blok 4&amp;5</t>
  </si>
  <si>
    <t>loc</t>
  </si>
  <si>
    <t>Adelaarsvaren</t>
  </si>
  <si>
    <t>Akkervergeet-mij-nietje</t>
  </si>
  <si>
    <t>Beuk</t>
  </si>
  <si>
    <t>Bezemkruiskruid</t>
  </si>
  <si>
    <t>Boerenwormkruid</t>
  </si>
  <si>
    <t>Boskruiskruid</t>
  </si>
  <si>
    <t>Canadese fijnstraal</t>
  </si>
  <si>
    <t>Dagkoekoeksbloem</t>
  </si>
  <si>
    <t>Dolle kervel</t>
  </si>
  <si>
    <t>Driekleurig viooltje</t>
  </si>
  <si>
    <t>Elzenzegge</t>
  </si>
  <si>
    <t>Fijn schapengras</t>
  </si>
  <si>
    <t>Gekroesde melkdistel</t>
  </si>
  <si>
    <t>Gewone berenklauw</t>
  </si>
  <si>
    <t>Gewone raket</t>
  </si>
  <si>
    <t>Gewoon robertskruid</t>
  </si>
  <si>
    <t>Gladde witbol</t>
  </si>
  <si>
    <t>Grauwe abeel</t>
  </si>
  <si>
    <t>Greppelrus</t>
  </si>
  <si>
    <t>Grote ereprijs</t>
  </si>
  <si>
    <t>Grote muur</t>
  </si>
  <si>
    <t>Hanenpoot spec</t>
  </si>
  <si>
    <t>Hennepnetel spec</t>
  </si>
  <si>
    <t>Hop</t>
  </si>
  <si>
    <t>Hulst</t>
  </si>
  <si>
    <t>IJle dravik</t>
  </si>
  <si>
    <t>Klaproos spec</t>
  </si>
  <si>
    <t>Klaverzuring spec</t>
  </si>
  <si>
    <t>Kleine leeuwenklauw</t>
  </si>
  <si>
    <t>Klimopereprijs</t>
  </si>
  <si>
    <t>Klit spec</t>
  </si>
  <si>
    <t>Knopig helmkruid</t>
  </si>
  <si>
    <t>Liggende vetmuur</t>
  </si>
  <si>
    <t>Mannetjesvaren</t>
  </si>
  <si>
    <t>Melganzenvoet</t>
  </si>
  <si>
    <t>Muizenoor</t>
  </si>
  <si>
    <t>Peen</t>
  </si>
  <si>
    <t>Pinksterbloem</t>
  </si>
  <si>
    <t>Raapzaad</t>
  </si>
  <si>
    <t>Ratelpopulier</t>
  </si>
  <si>
    <t>Reukeloze kamille</t>
  </si>
  <si>
    <t>Rietgras</t>
  </si>
  <si>
    <t>Ruwe berk</t>
  </si>
  <si>
    <t>Schapenzuring</t>
  </si>
  <si>
    <t>Schijnaardbei</t>
  </si>
  <si>
    <t>Slipbladige ooievaarsbek</t>
  </si>
  <si>
    <t>Sporkehout</t>
  </si>
  <si>
    <t>Taxus</t>
  </si>
  <si>
    <t>Tuinbingelkruid</t>
  </si>
  <si>
    <t>Varkenskers spec</t>
  </si>
  <si>
    <t>Vingerhoedskruid spec</t>
  </si>
  <si>
    <t>Vlasbekje</t>
  </si>
  <si>
    <t>Vogelpootje spec</t>
  </si>
  <si>
    <t>Wijfjesvaren</t>
  </si>
  <si>
    <t>Wilde kamperfoelie</t>
  </si>
  <si>
    <t>Wilde lijsterbes</t>
  </si>
  <si>
    <t>Zachte berk</t>
  </si>
  <si>
    <t>Zandmuur spec</t>
  </si>
  <si>
    <t>Laambeekvallei</t>
  </si>
  <si>
    <t>Bittere veldkers</t>
  </si>
  <si>
    <t>Echte valeriaan</t>
  </si>
  <si>
    <t>Egelboterbloem</t>
  </si>
  <si>
    <t>Fonteinkruid spec</t>
  </si>
  <si>
    <t>Geknikte vossenstaart</t>
  </si>
  <si>
    <t>Gele waterkers</t>
  </si>
  <si>
    <t>Geoord helmkruid</t>
  </si>
  <si>
    <t>Gewoon biggenkruid</t>
  </si>
  <si>
    <t>Glad walstro</t>
  </si>
  <si>
    <t>Grasmuur</t>
  </si>
  <si>
    <t>Grijze Haarmuts</t>
  </si>
  <si>
    <t>Grote egelskop s.l.</t>
  </si>
  <si>
    <t>Grote waterweegbree</t>
  </si>
  <si>
    <t>Hazenzegge</t>
  </si>
  <si>
    <t>Hennegras</t>
  </si>
  <si>
    <t>Jakobskruiskruid s.l.</t>
  </si>
  <si>
    <t>Knoopkruid</t>
  </si>
  <si>
    <t>Kroosvaren spec</t>
  </si>
  <si>
    <t>Mannagras</t>
  </si>
  <si>
    <t>Margriet spec</t>
  </si>
  <si>
    <t>Mattenbies</t>
  </si>
  <si>
    <t>Melkeppe</t>
  </si>
  <si>
    <t>Moerasvergeet-mij-nietje</t>
  </si>
  <si>
    <t>Moeraswalstro</t>
  </si>
  <si>
    <t>Ruige zegge</t>
  </si>
  <si>
    <t>Ruw walstro</t>
  </si>
  <si>
    <t>Varkensgras spec</t>
  </si>
  <si>
    <t>Veelbloemige veldbies</t>
  </si>
  <si>
    <t>Veenwortel</t>
  </si>
  <si>
    <t>Voederwikke</t>
  </si>
  <si>
    <t>Watertorkruid</t>
  </si>
  <si>
    <t>Waterviolier</t>
  </si>
  <si>
    <t>Waterzuring</t>
  </si>
  <si>
    <t>Wilde gagel</t>
  </si>
  <si>
    <t>Witte klaver</t>
  </si>
  <si>
    <t>Zachte dravik</t>
  </si>
  <si>
    <t>Zilverschoon</t>
  </si>
  <si>
    <t>Zompvergeet-mij-nietje</t>
  </si>
  <si>
    <t>Zwart tandzaad</t>
  </si>
  <si>
    <t>Zwarte els</t>
  </si>
  <si>
    <t>Tongelreep Nederland</t>
  </si>
  <si>
    <t>Dommel Peer</t>
  </si>
  <si>
    <t xml:space="preserve"> Akkerdistel</t>
  </si>
  <si>
    <t xml:space="preserve"> Akkerkool</t>
  </si>
  <si>
    <t xml:space="preserve"> Akkerviooltje</t>
  </si>
  <si>
    <t xml:space="preserve"> Akkerwinde</t>
  </si>
  <si>
    <t xml:space="preserve"> Amerikaanse eik</t>
  </si>
  <si>
    <t xml:space="preserve"> Amerikaanse kruidkers</t>
  </si>
  <si>
    <t xml:space="preserve"> Amerikaanse vogelkers</t>
  </si>
  <si>
    <t xml:space="preserve"> Bastaardpaardenstaart</t>
  </si>
  <si>
    <t xml:space="preserve"> Beklierde duizendknoop</t>
  </si>
  <si>
    <t xml:space="preserve"> Bermzuring</t>
  </si>
  <si>
    <t xml:space="preserve"> Bezemkruiskruid</t>
  </si>
  <si>
    <t xml:space="preserve"> Bijvoet</t>
  </si>
  <si>
    <t xml:space="preserve"> Blauw glidkruid</t>
  </si>
  <si>
    <t xml:space="preserve"> Bleke klaproos</t>
  </si>
  <si>
    <t xml:space="preserve"> Boerenwormkruid</t>
  </si>
  <si>
    <t xml:space="preserve"> Bonte gele dovenetel</t>
  </si>
  <si>
    <t xml:space="preserve"> Bonte wikke + Zachte wikke</t>
  </si>
  <si>
    <t xml:space="preserve"> Boskruiskruid</t>
  </si>
  <si>
    <t xml:space="preserve"> Bosvergeet mij nietje</t>
  </si>
  <si>
    <t xml:space="preserve"> Boswilg</t>
  </si>
  <si>
    <t xml:space="preserve"> Brede wespenorchis</t>
  </si>
  <si>
    <t xml:space="preserve"> Brem</t>
  </si>
  <si>
    <t xml:space="preserve"> Canadapopulier</t>
  </si>
  <si>
    <t xml:space="preserve"> Canadese fijnstraal</t>
  </si>
  <si>
    <t xml:space="preserve"> Dolle kervel</t>
  </si>
  <si>
    <t xml:space="preserve"> Doorgroeid fonteinkruid</t>
  </si>
  <si>
    <t xml:space="preserve"> Duist</t>
  </si>
  <si>
    <t xml:space="preserve"> Duizendblad</t>
  </si>
  <si>
    <t xml:space="preserve"> Dwergviltkruid</t>
  </si>
  <si>
    <t xml:space="preserve"> Echte kamille</t>
  </si>
  <si>
    <t xml:space="preserve"> Echte valeriaan</t>
  </si>
  <si>
    <t xml:space="preserve"> Eenjarige hardbloem + Kleine hardbloem</t>
  </si>
  <si>
    <t xml:space="preserve"> Els spec</t>
  </si>
  <si>
    <t xml:space="preserve"> Engels raaigras</t>
  </si>
  <si>
    <t xml:space="preserve"> Es</t>
  </si>
  <si>
    <t xml:space="preserve"> Europese hanenpoot</t>
  </si>
  <si>
    <t xml:space="preserve"> Fluitenkruid</t>
  </si>
  <si>
    <t xml:space="preserve"> Gehoornde klaverzuring</t>
  </si>
  <si>
    <t xml:space="preserve"> Gekroesde melkdistel</t>
  </si>
  <si>
    <t xml:space="preserve"> Gelderse roos</t>
  </si>
  <si>
    <t xml:space="preserve"> Gele lis</t>
  </si>
  <si>
    <t xml:space="preserve"> Gele morgenster s.l.</t>
  </si>
  <si>
    <t xml:space="preserve"> Gele plomp</t>
  </si>
  <si>
    <t xml:space="preserve"> Gele waterkers</t>
  </si>
  <si>
    <t xml:space="preserve"> Geoord helmkruid</t>
  </si>
  <si>
    <t xml:space="preserve"> Gestreepte witbol</t>
  </si>
  <si>
    <t xml:space="preserve"> Gewone berenklauw</t>
  </si>
  <si>
    <t xml:space="preserve"> Gewone bermzegge</t>
  </si>
  <si>
    <t xml:space="preserve"> Gewone braam</t>
  </si>
  <si>
    <t xml:space="preserve"> Gewone engelwortel</t>
  </si>
  <si>
    <t xml:space="preserve"> Gewone esdoorn</t>
  </si>
  <si>
    <t xml:space="preserve"> Gewone hennepnetel</t>
  </si>
  <si>
    <t xml:space="preserve"> Gewone hoornbloem + Glanzige hoornbloem</t>
  </si>
  <si>
    <t xml:space="preserve"> Gewone melkdistel</t>
  </si>
  <si>
    <t xml:space="preserve"> Gewone raket</t>
  </si>
  <si>
    <t xml:space="preserve"> Gewone spurrie</t>
  </si>
  <si>
    <t xml:space="preserve"> Gewone vlier</t>
  </si>
  <si>
    <t xml:space="preserve"> Gewone zandmuur</t>
  </si>
  <si>
    <t xml:space="preserve"> Gewoon biggenkruid</t>
  </si>
  <si>
    <t xml:space="preserve"> Gewoon langbaardgras</t>
  </si>
  <si>
    <t xml:space="preserve"> Gewoon reukgras</t>
  </si>
  <si>
    <t xml:space="preserve"> Gewoon struisgras</t>
  </si>
  <si>
    <t xml:space="preserve"> Gewoon varkensgras</t>
  </si>
  <si>
    <t xml:space="preserve"> Glad walstro</t>
  </si>
  <si>
    <t xml:space="preserve"> Gladde witbol</t>
  </si>
  <si>
    <t xml:space="preserve"> Glanshaver</t>
  </si>
  <si>
    <t xml:space="preserve"> Grasmuur</t>
  </si>
  <si>
    <t xml:space="preserve"> Grauwe wilg + Rossige wilg</t>
  </si>
  <si>
    <t xml:space="preserve"> Greppelrus</t>
  </si>
  <si>
    <t xml:space="preserve"> Grijskruid</t>
  </si>
  <si>
    <t xml:space="preserve"> Groene naaldaar</t>
  </si>
  <si>
    <t xml:space="preserve"> Groot hoefblad</t>
  </si>
  <si>
    <t xml:space="preserve"> Grote bevernel</t>
  </si>
  <si>
    <t xml:space="preserve"> Grote brandnetel</t>
  </si>
  <si>
    <t xml:space="preserve"> Grote kattenstaart</t>
  </si>
  <si>
    <t xml:space="preserve"> Grote klaproos</t>
  </si>
  <si>
    <t xml:space="preserve"> Grote wederik</t>
  </si>
  <si>
    <t xml:space="preserve"> Grote weegbree + Getande weegbree</t>
  </si>
  <si>
    <t xml:space="preserve"> Grove den</t>
  </si>
  <si>
    <t xml:space="preserve"> Haagliguster</t>
  </si>
  <si>
    <t xml:space="preserve"> Haagwinde</t>
  </si>
  <si>
    <t xml:space="preserve"> Harig knopkruid</t>
  </si>
  <si>
    <t xml:space="preserve"> Harig vingergras</t>
  </si>
  <si>
    <t xml:space="preserve"> Harig wilgenroosje</t>
  </si>
  <si>
    <t xml:space="preserve"> Haver</t>
  </si>
  <si>
    <t xml:space="preserve"> Hazelaar</t>
  </si>
  <si>
    <t xml:space="preserve"> Hazenpootje</t>
  </si>
  <si>
    <t xml:space="preserve"> Heermoes</t>
  </si>
  <si>
    <t xml:space="preserve"> Herderstasje</t>
  </si>
  <si>
    <t xml:space="preserve"> Herik</t>
  </si>
  <si>
    <t xml:space="preserve"> Hertshoornweegbree</t>
  </si>
  <si>
    <t xml:space="preserve"> Hoenderbeet</t>
  </si>
  <si>
    <t xml:space="preserve"> Hondsdraf</t>
  </si>
  <si>
    <t xml:space="preserve"> Hondspeterselie</t>
  </si>
  <si>
    <t xml:space="preserve"> Hop</t>
  </si>
  <si>
    <t xml:space="preserve"> Hopklaver</t>
  </si>
  <si>
    <t xml:space="preserve"> Hulst</t>
  </si>
  <si>
    <t xml:space="preserve"> Ierse klimop</t>
  </si>
  <si>
    <t xml:space="preserve"> IJle dravik</t>
  </si>
  <si>
    <t xml:space="preserve"> IJle zegge</t>
  </si>
  <si>
    <t xml:space="preserve"> Jakobskruiskruid s.l.</t>
  </si>
  <si>
    <t xml:space="preserve"> Japanse bamboe</t>
  </si>
  <si>
    <t xml:space="preserve"> Japanse duizendknoop</t>
  </si>
  <si>
    <t xml:space="preserve"> Kaal knopkruid</t>
  </si>
  <si>
    <t xml:space="preserve"> Kantige basterdwederik</t>
  </si>
  <si>
    <t xml:space="preserve"> Kleefkruid</t>
  </si>
  <si>
    <t xml:space="preserve"> Klein kaasjeskruid</t>
  </si>
  <si>
    <t xml:space="preserve"> Klein kruiskruid</t>
  </si>
  <si>
    <t xml:space="preserve"> Klein streepzaad</t>
  </si>
  <si>
    <t xml:space="preserve"> Klein vogelpootje</t>
  </si>
  <si>
    <t xml:space="preserve"> Kleine brandnetel</t>
  </si>
  <si>
    <t xml:space="preserve"> Kleine klaver</t>
  </si>
  <si>
    <t xml:space="preserve"> Kleine leeuwenklauw</t>
  </si>
  <si>
    <t xml:space="preserve"> Kleine leeuwentand</t>
  </si>
  <si>
    <t xml:space="preserve"> Kleine ooievaarsbek</t>
  </si>
  <si>
    <t xml:space="preserve"> Kleine varkenskers</t>
  </si>
  <si>
    <t xml:space="preserve"> Kleine watereppe</t>
  </si>
  <si>
    <t xml:space="preserve"> Klimop</t>
  </si>
  <si>
    <t xml:space="preserve"> Kluwenhoornbloem</t>
  </si>
  <si>
    <t xml:space="preserve"> Kluwenzuring</t>
  </si>
  <si>
    <t xml:space="preserve"> Knoopkruid</t>
  </si>
  <si>
    <t xml:space="preserve"> Koninginnekruid</t>
  </si>
  <si>
    <t xml:space="preserve"> Korrelganzenvoet</t>
  </si>
  <si>
    <t xml:space="preserve"> Kraailook</t>
  </si>
  <si>
    <t xml:space="preserve"> Kromhals</t>
  </si>
  <si>
    <t xml:space="preserve"> Kropaar</t>
  </si>
  <si>
    <t xml:space="preserve"> Kruipende boterbloem</t>
  </si>
  <si>
    <t xml:space="preserve"> Kruipertje</t>
  </si>
  <si>
    <t xml:space="preserve"> Krulzuring</t>
  </si>
  <si>
    <t xml:space="preserve"> Kweek</t>
  </si>
  <si>
    <t xml:space="preserve"> Liggende vetmuur</t>
  </si>
  <si>
    <t xml:space="preserve"> Look zonder look</t>
  </si>
  <si>
    <t xml:space="preserve"> Madeliefje</t>
  </si>
  <si>
    <t xml:space="preserve"> Mannetjesvaren</t>
  </si>
  <si>
    <t xml:space="preserve"> Melganzenvoet</t>
  </si>
  <si>
    <t xml:space="preserve"> Middelste teunisbloem</t>
  </si>
  <si>
    <t xml:space="preserve"> Moerasandoorn</t>
  </si>
  <si>
    <t xml:space="preserve"> Moerasdroogbloem</t>
  </si>
  <si>
    <t xml:space="preserve"> Moerasrolklaver</t>
  </si>
  <si>
    <t xml:space="preserve"> Moerasspirea</t>
  </si>
  <si>
    <t xml:space="preserve"> Moeraszegge</t>
  </si>
  <si>
    <t xml:space="preserve"> Muizenoor</t>
  </si>
  <si>
    <t xml:space="preserve"> Noorse esdoorn</t>
  </si>
  <si>
    <t xml:space="preserve"> Oranje havikskruid</t>
  </si>
  <si>
    <t xml:space="preserve"> Paardenbloem</t>
  </si>
  <si>
    <t xml:space="preserve"> Paarse dovenetel</t>
  </si>
  <si>
    <t xml:space="preserve"> Peen</t>
  </si>
  <si>
    <t xml:space="preserve"> Perzikkruid</t>
  </si>
  <si>
    <t xml:space="preserve"> Pitrus</t>
  </si>
  <si>
    <t xml:space="preserve"> Pluimzegge</t>
  </si>
  <si>
    <t xml:space="preserve"> Reigersbek</t>
  </si>
  <si>
    <t xml:space="preserve"> Reukeloze kamille</t>
  </si>
  <si>
    <t xml:space="preserve"> Ridderzuring</t>
  </si>
  <si>
    <t xml:space="preserve"> Riet</t>
  </si>
  <si>
    <t xml:space="preserve"> Ringelwikke</t>
  </si>
  <si>
    <t xml:space="preserve"> Robertskruid</t>
  </si>
  <si>
    <t xml:space="preserve"> Robinia</t>
  </si>
  <si>
    <t xml:space="preserve"> Rode klaver</t>
  </si>
  <si>
    <t xml:space="preserve"> Rode schijnspurrie</t>
  </si>
  <si>
    <t xml:space="preserve"> Rood zwenkgras</t>
  </si>
  <si>
    <t xml:space="preserve"> Ruige leeuwentand</t>
  </si>
  <si>
    <t xml:space="preserve"> Ruige zegge</t>
  </si>
  <si>
    <t xml:space="preserve"> Ruw beemdgras</t>
  </si>
  <si>
    <t xml:space="preserve"> Ruwe berk</t>
  </si>
  <si>
    <t xml:space="preserve"> Schaduwgras</t>
  </si>
  <si>
    <t xml:space="preserve"> Schapenzuring</t>
  </si>
  <si>
    <t xml:space="preserve"> Schedefonteinkruid</t>
  </si>
  <si>
    <t xml:space="preserve"> Schermhavikskruid</t>
  </si>
  <si>
    <t xml:space="preserve"> Scherpe boterbloem</t>
  </si>
  <si>
    <t xml:space="preserve"> Schijfkamille</t>
  </si>
  <si>
    <t xml:space="preserve"> Sint Janskruid</t>
  </si>
  <si>
    <t xml:space="preserve"> Slaapbol</t>
  </si>
  <si>
    <t xml:space="preserve"> Slangenkruid</t>
  </si>
  <si>
    <t xml:space="preserve"> Smalle wikke</t>
  </si>
  <si>
    <t xml:space="preserve"> Sneeuwbes</t>
  </si>
  <si>
    <t xml:space="preserve"> Speerdistel</t>
  </si>
  <si>
    <t xml:space="preserve"> Sterrenkroos spec</t>
  </si>
  <si>
    <t xml:space="preserve"> Stinkende gouwe</t>
  </si>
  <si>
    <t xml:space="preserve"> Straatgras</t>
  </si>
  <si>
    <t xml:space="preserve"> Tamme kastanje</t>
  </si>
  <si>
    <t xml:space="preserve"> Tengere rus</t>
  </si>
  <si>
    <t xml:space="preserve"> Timoteegras + Klein timoteegras</t>
  </si>
  <si>
    <t xml:space="preserve"> Tuinviooltje</t>
  </si>
  <si>
    <t xml:space="preserve"> Uitstaande vetmuur</t>
  </si>
  <si>
    <t xml:space="preserve"> Veldbeemdgras</t>
  </si>
  <si>
    <t xml:space="preserve"> Veldereprijs</t>
  </si>
  <si>
    <t xml:space="preserve"> Veldzuring</t>
  </si>
  <si>
    <t xml:space="preserve"> Vergeten wikke</t>
  </si>
  <si>
    <t xml:space="preserve"> Vertakte leeuwentand</t>
  </si>
  <si>
    <t xml:space="preserve"> Vijfvingerkruid</t>
  </si>
  <si>
    <t xml:space="preserve"> Viltige basterdwederik</t>
  </si>
  <si>
    <t xml:space="preserve"> Vlasbekje</t>
  </si>
  <si>
    <t xml:space="preserve"> Vogelmuur</t>
  </si>
  <si>
    <t xml:space="preserve"> Vroege haver</t>
  </si>
  <si>
    <t xml:space="preserve"> Vroegeling</t>
  </si>
  <si>
    <t xml:space="preserve"> Waaierdravik spec</t>
  </si>
  <si>
    <t xml:space="preserve"> Waterzuring</t>
  </si>
  <si>
    <t xml:space="preserve"> Wijfjesvaren</t>
  </si>
  <si>
    <t xml:space="preserve"> Wilde kamperfoelie</t>
  </si>
  <si>
    <t xml:space="preserve"> Wilde lijsterbes</t>
  </si>
  <si>
    <t xml:space="preserve"> Wilde reseda</t>
  </si>
  <si>
    <t xml:space="preserve"> Wit vetkruid</t>
  </si>
  <si>
    <t xml:space="preserve"> Witte dovenetel</t>
  </si>
  <si>
    <t xml:space="preserve"> Witte honingklaver</t>
  </si>
  <si>
    <t xml:space="preserve"> Witte klaver</t>
  </si>
  <si>
    <t xml:space="preserve"> Wolfspoot</t>
  </si>
  <si>
    <t xml:space="preserve"> Wouw</t>
  </si>
  <si>
    <t xml:space="preserve"> Zachte dravik</t>
  </si>
  <si>
    <t xml:space="preserve"> Zachte ooievaarsbek</t>
  </si>
  <si>
    <t xml:space="preserve"> Zandblauwtje</t>
  </si>
  <si>
    <t xml:space="preserve"> Zandhoornbloem</t>
  </si>
  <si>
    <t xml:space="preserve"> Zandraket</t>
  </si>
  <si>
    <t xml:space="preserve"> Zandteunisbloem</t>
  </si>
  <si>
    <t xml:space="preserve"> Zevenblad</t>
  </si>
  <si>
    <t xml:space="preserve"> Zilverhaver</t>
  </si>
  <si>
    <t xml:space="preserve"> Zilverschildzaad</t>
  </si>
  <si>
    <t xml:space="preserve"> Zoete kers</t>
  </si>
  <si>
    <t xml:space="preserve"> Zomereik</t>
  </si>
  <si>
    <t xml:space="preserve"> Zwaluwtong</t>
  </si>
  <si>
    <t xml:space="preserve"> Zwarte els</t>
  </si>
  <si>
    <t xml:space="preserve"> Zwarte nachtschade + Beklierde nachtschade</t>
  </si>
  <si>
    <t xml:space="preserve"> Zwenkdravik</t>
  </si>
  <si>
    <t>Neerpelt bebouwde kom</t>
  </si>
  <si>
    <t>Akkerwinde</t>
  </si>
  <si>
    <t>Amerikaanse kruidkers</t>
  </si>
  <si>
    <t>Bleke klaproos</t>
  </si>
  <si>
    <t>Bochtige smele</t>
  </si>
  <si>
    <t>Brede wespenorchis</t>
  </si>
  <si>
    <t>Brem</t>
  </si>
  <si>
    <t>Buntgras</t>
  </si>
  <si>
    <t>Duinriet</t>
  </si>
  <si>
    <t>Dwergviltkruid</t>
  </si>
  <si>
    <t>Eenstijlige meidoorn</t>
  </si>
  <si>
    <t>Engels raaigras</t>
  </si>
  <si>
    <t>Fioringras</t>
  </si>
  <si>
    <t>Gekroesd fonteinkruid</t>
  </si>
  <si>
    <t>Gele plomp</t>
  </si>
  <si>
    <t>Geschubde mannetjesvaren</t>
  </si>
  <si>
    <t>Gewone melkdistel</t>
  </si>
  <si>
    <t>Gewone reigersbek</t>
  </si>
  <si>
    <t>Gewone rolklaver</t>
  </si>
  <si>
    <t>Gewone zandmuur</t>
  </si>
  <si>
    <t>Gewoon struisgras</t>
  </si>
  <si>
    <t>Gewoon varkensgras</t>
  </si>
  <si>
    <t>Grasklokje</t>
  </si>
  <si>
    <t>Harig knopkruid</t>
  </si>
  <si>
    <t>Harig wilgenroosje</t>
  </si>
  <si>
    <t>Hazenpootje</t>
  </si>
  <si>
    <t>Hondspeterselie</t>
  </si>
  <si>
    <t>Hoog struisgras</t>
  </si>
  <si>
    <t>Jakobskruiskruid</t>
  </si>
  <si>
    <t>Kalmoes</t>
  </si>
  <si>
    <t>Kattenstaart spec</t>
  </si>
  <si>
    <t>Klein kruiskruid</t>
  </si>
  <si>
    <t>Klein streepzaad</t>
  </si>
  <si>
    <t>Kompassla</t>
  </si>
  <si>
    <t>Kruipertje</t>
  </si>
  <si>
    <t>Krulzuring</t>
  </si>
  <si>
    <t>Kweek</t>
  </si>
  <si>
    <t>Langstelige olijfwilg</t>
  </si>
  <si>
    <t>Luzerne</t>
  </si>
  <si>
    <t>Moerasandoorn</t>
  </si>
  <si>
    <t>Moeraskers</t>
  </si>
  <si>
    <t>Muurvaren</t>
  </si>
  <si>
    <t>Perzikkruid</t>
  </si>
  <si>
    <t>Pijlkruid</t>
  </si>
  <si>
    <t>Pijpenstrootje</t>
  </si>
  <si>
    <t>Reukgras spec</t>
  </si>
  <si>
    <t>Riet</t>
  </si>
  <si>
    <t>Rietzwenkgras</t>
  </si>
  <si>
    <t>Rivierfonteinkruid</t>
  </si>
  <si>
    <t>Robertskruid</t>
  </si>
  <si>
    <t>Schijfkamille</t>
  </si>
  <si>
    <t>Stijf barbarakruid</t>
  </si>
  <si>
    <t>Stinkende gouwe</t>
  </si>
  <si>
    <t>Stippelganzenvoet</t>
  </si>
  <si>
    <t>Tengere zandmuur</t>
  </si>
  <si>
    <t>Teunisbloem spec</t>
  </si>
  <si>
    <t>Timoteegras</t>
  </si>
  <si>
    <t>Valse voszegge</t>
  </si>
  <si>
    <t>Vingerhoedskruid</t>
  </si>
  <si>
    <t>Vogelwikke</t>
  </si>
  <si>
    <t>Vroege haver</t>
  </si>
  <si>
    <t>Wintereik</t>
  </si>
  <si>
    <t>Witte waterlelie</t>
  </si>
  <si>
    <t>Zachte ooievaarsbek</t>
  </si>
  <si>
    <t>Zandstruisgras</t>
  </si>
  <si>
    <t>Zandteunisbloem</t>
  </si>
  <si>
    <t>Zandzegge</t>
  </si>
  <si>
    <t>Zilverhaver</t>
  </si>
  <si>
    <t>Zwarte nachtschade</t>
  </si>
  <si>
    <t>Blauwe kei</t>
  </si>
  <si>
    <t>Akelei</t>
  </si>
  <si>
    <t>Gewoon Struisriet</t>
  </si>
  <si>
    <t>Morgendster</t>
  </si>
  <si>
    <t>Grote Brandnetel</t>
  </si>
  <si>
    <t>Wilde Peen</t>
  </si>
  <si>
    <t>Akker-Vergeet-Mij-Nietje</t>
  </si>
  <si>
    <t>Grote Kattenstaart</t>
  </si>
  <si>
    <t>Muskuskaasjeskruid</t>
  </si>
  <si>
    <t xml:space="preserve">Wilde Resida, Wouw </t>
  </si>
  <si>
    <t>Amerikaanse Eik</t>
  </si>
  <si>
    <t>Grote Weegbree</t>
  </si>
  <si>
    <t>Oostenrijks Vlas</t>
  </si>
  <si>
    <t>Witte Honingklaver</t>
  </si>
  <si>
    <t>Balsempopulier</t>
  </si>
  <si>
    <t>Grove Den</t>
  </si>
  <si>
    <t>Paardebloem</t>
  </si>
  <si>
    <t>Witte Klaver</t>
  </si>
  <si>
    <t>Beklierde Duizendknoop</t>
  </si>
  <si>
    <t>Hagewinde</t>
  </si>
  <si>
    <t>Pastinaak</t>
  </si>
  <si>
    <t>Harig Wilgenroosje</t>
  </si>
  <si>
    <t>Pruikboom</t>
  </si>
  <si>
    <t>Zachte Dravik</t>
  </si>
  <si>
    <t>Havikskruid</t>
  </si>
  <si>
    <t>Pseudo-Accacia</t>
  </si>
  <si>
    <t>Zandtheunisbloem</t>
  </si>
  <si>
    <t>Bitterkruid</t>
  </si>
  <si>
    <t>Rapunzelklokje</t>
  </si>
  <si>
    <t>Bleke Klaproos</t>
  </si>
  <si>
    <t>Honingklaver</t>
  </si>
  <si>
    <t>Zomerfijnstraal</t>
  </si>
  <si>
    <t>Hopklaver</t>
  </si>
  <si>
    <t>Reigersbek</t>
  </si>
  <si>
    <t>Borstelkrans</t>
  </si>
  <si>
    <t>Jacobskruiskruid</t>
  </si>
  <si>
    <t>Reukloze Kamille</t>
  </si>
  <si>
    <t>Bosaardbei</t>
  </si>
  <si>
    <t>Kaal Breukkruid</t>
  </si>
  <si>
    <t>Boslathyrus</t>
  </si>
  <si>
    <t>Klein Hoefblad</t>
  </si>
  <si>
    <t>Rietzwengras</t>
  </si>
  <si>
    <t>Braam</t>
  </si>
  <si>
    <t>Klein Streepzaad</t>
  </si>
  <si>
    <t>Ringelwikke</t>
  </si>
  <si>
    <t>Breedbladige Wespenorchis</t>
  </si>
  <si>
    <t>Kleine Klaproos</t>
  </si>
  <si>
    <t xml:space="preserve">Rode Beuk </t>
  </si>
  <si>
    <t>Kleine Klaver</t>
  </si>
  <si>
    <t>Rood Zwenkgras</t>
  </si>
  <si>
    <t>Brunel</t>
  </si>
  <si>
    <t>Kleine Ooievaarsbek</t>
  </si>
  <si>
    <t>Ruwe Berk</t>
  </si>
  <si>
    <t>Canadese Fijnstraal</t>
  </si>
  <si>
    <t>Ruwe Smele</t>
  </si>
  <si>
    <t>Citroengele Honingklaver</t>
  </si>
  <si>
    <t>Sint-Janskruid</t>
  </si>
  <si>
    <t>Donderkruid</t>
  </si>
  <si>
    <t>Slangenkruid</t>
  </si>
  <si>
    <t>Koningskaars ( ? )</t>
  </si>
  <si>
    <t>Smalle Weegbree</t>
  </si>
  <si>
    <t>Koolzaad</t>
  </si>
  <si>
    <t>Fijn Schapengras</t>
  </si>
  <si>
    <t>Kruipende Boterbloem</t>
  </si>
  <si>
    <t>Fluweelboom</t>
  </si>
  <si>
    <t>Stalkaars ( ? )</t>
  </si>
  <si>
    <t>Gestreepte Witbol</t>
  </si>
  <si>
    <t>Stekelbrem</t>
  </si>
  <si>
    <t>Gewone Agremonie</t>
  </si>
  <si>
    <t>Stinkende Gouwe</t>
  </si>
  <si>
    <t>Gewone Hondsdraf</t>
  </si>
  <si>
    <t>Gewone Naardaar</t>
  </si>
  <si>
    <t>Liggende Klaver</t>
  </si>
  <si>
    <t>Struikhei</t>
  </si>
  <si>
    <t>Gewone Raket</t>
  </si>
  <si>
    <t>Tengere Rus</t>
  </si>
  <si>
    <t>Gewone Rolklaver</t>
  </si>
  <si>
    <t>Margriet</t>
  </si>
  <si>
    <t>Gewoon Langbaardgras</t>
  </si>
  <si>
    <t xml:space="preserve">Meisjesogen </t>
  </si>
  <si>
    <t>Gewoon Struisgras</t>
  </si>
  <si>
    <t>Melganzevoet</t>
  </si>
  <si>
    <t>Vierzadige Wikke</t>
  </si>
  <si>
    <t>Connectera</t>
  </si>
  <si>
    <t>Kleine Brogel</t>
  </si>
  <si>
    <t>grote veldbies</t>
  </si>
  <si>
    <t>kleine egelskop</t>
  </si>
  <si>
    <t>klimopklokje</t>
  </si>
  <si>
    <t>waterlepeltje</t>
  </si>
  <si>
    <t>Bevertjes</t>
  </si>
  <si>
    <t>Blauwe knoop</t>
  </si>
  <si>
    <t>Blauwe zegge</t>
  </si>
  <si>
    <t>Bonte gele dovenetel</t>
  </si>
  <si>
    <t>Bosbies</t>
  </si>
  <si>
    <t>Brem spec</t>
  </si>
  <si>
    <t>Draadrus</t>
  </si>
  <si>
    <t>Duizendknoop spec</t>
  </si>
  <si>
    <t>Geelgroene zegge</t>
  </si>
  <si>
    <t>Gevlekte orchis s.l.</t>
  </si>
  <si>
    <t>Gewone brunel</t>
  </si>
  <si>
    <t>Gewone esdoorn</t>
  </si>
  <si>
    <t>Gewone veldbies</t>
  </si>
  <si>
    <t>Grote kattenstaart</t>
  </si>
  <si>
    <t>Italiaans raaigras</t>
  </si>
  <si>
    <t>Kamperfoelie spec</t>
  </si>
  <si>
    <t>Kikkerbeet</t>
  </si>
  <si>
    <t>Klimop</t>
  </si>
  <si>
    <t>Koningsvaren</t>
  </si>
  <si>
    <t>Kranskarwij</t>
  </si>
  <si>
    <t>Moerasmuur</t>
  </si>
  <si>
    <t>Moerasviooltje</t>
  </si>
  <si>
    <t>Nagelkruid spec</t>
  </si>
  <si>
    <t>Okkernoot</t>
  </si>
  <si>
    <t>Parnassia</t>
  </si>
  <si>
    <t>Reuzenbalsemien</t>
  </si>
  <si>
    <t>Ruwe smele</t>
  </si>
  <si>
    <t>Schermhavikskruid</t>
  </si>
  <si>
    <t>Sleedoorn</t>
  </si>
  <si>
    <t>Veldrus</t>
  </si>
  <si>
    <t>Wilde bertram</t>
  </si>
  <si>
    <t>Hoksent</t>
  </si>
  <si>
    <t>Aardpeer</t>
  </si>
  <si>
    <t>Akkerkers</t>
  </si>
  <si>
    <t>Cichorei spec</t>
  </si>
  <si>
    <t>Engelse alant</t>
  </si>
  <si>
    <t>Ganzenvoet spec</t>
  </si>
  <si>
    <t>Gewone steenraket</t>
  </si>
  <si>
    <t>Glad vingergras</t>
  </si>
  <si>
    <t>Goudgele honingklaver</t>
  </si>
  <si>
    <t>Groene amarant</t>
  </si>
  <si>
    <t>Groene naaldaar</t>
  </si>
  <si>
    <t>Grote kaardebol</t>
  </si>
  <si>
    <t>Grote klit</t>
  </si>
  <si>
    <t>Heelblaadjes</t>
  </si>
  <si>
    <t>Heggenrank</t>
  </si>
  <si>
    <t>Heksenmelk</t>
  </si>
  <si>
    <t>Kleine ooievaarsbek</t>
  </si>
  <si>
    <t>Kruisdistel</t>
  </si>
  <si>
    <t>Kruldistel</t>
  </si>
  <si>
    <t>Maasraket</t>
  </si>
  <si>
    <t>Marjolein spec</t>
  </si>
  <si>
    <t>Middelste teunisbloem</t>
  </si>
  <si>
    <t>Peperkers</t>
  </si>
  <si>
    <t>Reseda spec</t>
  </si>
  <si>
    <t>Rode ogentroost s.l.</t>
  </si>
  <si>
    <t>Stinkende ballote</t>
  </si>
  <si>
    <t>Uitstaande melde</t>
  </si>
  <si>
    <t>Vijfvingerkruid</t>
  </si>
  <si>
    <t>Wit vetkruid</t>
  </si>
  <si>
    <t>Witte dovenetel</t>
  </si>
  <si>
    <t>Witte honingklaver</t>
  </si>
  <si>
    <t>Zachte duizendknoop</t>
  </si>
  <si>
    <t>Meers Nederland</t>
  </si>
  <si>
    <t>Akkermunt</t>
  </si>
  <si>
    <t>Amerikaanse eik</t>
  </si>
  <si>
    <t>Biggenkruid spec</t>
  </si>
  <si>
    <t>Blauwe bosbes</t>
  </si>
  <si>
    <t>Boshavikskruid</t>
  </si>
  <si>
    <t>Boswilg</t>
  </si>
  <si>
    <t>Canadese guldenroede</t>
  </si>
  <si>
    <t>Citroenmelisse</t>
  </si>
  <si>
    <t>Corsicaanse den</t>
  </si>
  <si>
    <t>Europese hanenpoot</t>
  </si>
  <si>
    <t>Gewone dophei</t>
  </si>
  <si>
    <t>Harig vingergras</t>
  </si>
  <si>
    <t>Heidespurrie</t>
  </si>
  <si>
    <t>Jeneverbes</t>
  </si>
  <si>
    <t>Kantige basterdwederik</t>
  </si>
  <si>
    <t>Klein hoefblad</t>
  </si>
  <si>
    <t>Kleine zonnedauw</t>
  </si>
  <si>
    <t>Liggend walstro</t>
  </si>
  <si>
    <t>Lork spec</t>
  </si>
  <si>
    <t>Moerasdroogbloem</t>
  </si>
  <si>
    <t>Moeraswolfsklauw</t>
  </si>
  <si>
    <t>Pilzegge</t>
  </si>
  <si>
    <t>Smalle stekelvaren</t>
  </si>
  <si>
    <t>Stijf havikskruid</t>
  </si>
  <si>
    <t>Stijve klaverzuring</t>
  </si>
  <si>
    <t>Tamme kastanje</t>
  </si>
  <si>
    <t>Trekrus</t>
  </si>
  <si>
    <t>Valse salie</t>
  </si>
  <si>
    <t>Vertakte leeuwentand</t>
  </si>
  <si>
    <t>Viltige basterdwederik</t>
  </si>
  <si>
    <t>Wilgenroosje</t>
  </si>
  <si>
    <t>Zwarte den</t>
  </si>
  <si>
    <t>Zwarte toorts</t>
  </si>
  <si>
    <t>Pijnven</t>
  </si>
  <si>
    <t>Avondkoekoeksbloem</t>
  </si>
  <si>
    <t>Beemdkroon</t>
  </si>
  <si>
    <t>Bernagie</t>
  </si>
  <si>
    <t>Doornappel</t>
  </si>
  <si>
    <t>Geelrode naaldaar</t>
  </si>
  <si>
    <t>Geoorde wilg</t>
  </si>
  <si>
    <t>Gewone bermzegge</t>
  </si>
  <si>
    <t>Akkerviooltje</t>
  </si>
  <si>
    <t>Biggekruid</t>
  </si>
  <si>
    <t>Bosbes</t>
  </si>
  <si>
    <t>corsikaanse den</t>
  </si>
  <si>
    <t>Duizendblad</t>
  </si>
  <si>
    <t>Echt duizendguldenkruid</t>
  </si>
  <si>
    <t>Echte kamille</t>
  </si>
  <si>
    <t>Fijn schapegras</t>
  </si>
  <si>
    <t>fijn schapegras</t>
  </si>
  <si>
    <t>Gewoon slangekruid</t>
  </si>
  <si>
    <t>Hartgespan</t>
  </si>
  <si>
    <t>Hemelsleutel</t>
  </si>
  <si>
    <t>Hennepnetel</t>
  </si>
  <si>
    <t>Kamperfolie</t>
  </si>
  <si>
    <t>Kleine klit</t>
  </si>
  <si>
    <t>Kleine leeuwetand</t>
  </si>
  <si>
    <t>Koningskaars</t>
  </si>
  <si>
    <t>Lijsterbes</t>
  </si>
  <si>
    <t>Mannetjesereprijs</t>
  </si>
  <si>
    <t>Melkdistel</t>
  </si>
  <si>
    <t>Muurpeper</t>
  </si>
  <si>
    <t>paardebleoem</t>
  </si>
  <si>
    <t>Pijpestrootje</t>
  </si>
  <si>
    <t>Reukloze kamille</t>
  </si>
  <si>
    <t>Slangekruid</t>
  </si>
  <si>
    <t>Smeerwortel</t>
  </si>
  <si>
    <t>Sporkenhout</t>
  </si>
  <si>
    <t>Terril Heusden Zolder</t>
  </si>
  <si>
    <t>Waterpostelein</t>
  </si>
  <si>
    <t>Beklierde duizendknoop</t>
  </si>
  <si>
    <t>Gewoon langbaardgras</t>
  </si>
  <si>
    <t>Pluimzegge</t>
  </si>
  <si>
    <t>Zandblauwtje</t>
  </si>
  <si>
    <t>Bont kroonkruid</t>
  </si>
  <si>
    <t>Zegekruid</t>
  </si>
  <si>
    <t>Bonte wikke + Zachte wikke</t>
  </si>
  <si>
    <t>Zuid-Afrikaanse gierst</t>
  </si>
  <si>
    <t>Zwaluwtong</t>
  </si>
  <si>
    <t>Rode schijnspurrie</t>
  </si>
  <si>
    <t>Canadese kornoelje s.l.</t>
  </si>
  <si>
    <t>Heggendoornzaad</t>
  </si>
  <si>
    <t>Schaduwgras</t>
  </si>
  <si>
    <t>Draadgierst</t>
  </si>
  <si>
    <t>Zwarte populier</t>
  </si>
  <si>
    <t>Hoge fijnstraal</t>
  </si>
  <si>
    <t>IJle zegge</t>
  </si>
  <si>
    <t>Dwergkroos</t>
  </si>
  <si>
    <t>IJzerhard</t>
  </si>
  <si>
    <t>Kaal knopkruid</t>
  </si>
  <si>
    <t>Klein kroos</t>
  </si>
  <si>
    <t>Es</t>
  </si>
  <si>
    <t>Klein liefdegras</t>
  </si>
  <si>
    <t>Straatliefdegras</t>
  </si>
  <si>
    <t>Knopherik</t>
  </si>
  <si>
    <t>Tuinjudaspenning</t>
  </si>
  <si>
    <t>Gele ganzenbloem</t>
  </si>
  <si>
    <t>Korrelganzenvoet</t>
  </si>
  <si>
    <t>Veelwortelig kroos</t>
  </si>
  <si>
    <t>Kransnaaldaar s.s.</t>
  </si>
  <si>
    <t>Getand vlotgras</t>
  </si>
  <si>
    <t>Kruiskruid spec</t>
  </si>
  <si>
    <t>Gewone braam</t>
  </si>
  <si>
    <t>Middelste ganzerik</t>
  </si>
  <si>
    <t>Stevensvennen Lommel</t>
  </si>
  <si>
    <r>
      <t>Bermzuring</t>
    </r>
    <r>
      <rPr>
        <i/>
        <sz val="8"/>
        <color rgb="FF000000"/>
        <rFont val="Arial"/>
        <family val="2"/>
      </rPr>
      <t xml:space="preserve"> Rumex pratensis  (</t>
    </r>
    <r>
      <rPr>
        <sz val="8"/>
        <color rgb="FF000000"/>
        <rFont val="Arial"/>
        <family val="2"/>
      </rPr>
      <t>kruising tussen Ridderzuring en Krulzuring</t>
    </r>
    <r>
      <rPr>
        <i/>
        <sz val="8"/>
        <color rgb="FF000000"/>
        <rFont val="Arial"/>
        <family val="2"/>
      </rPr>
      <t xml:space="preserve"> R.crispis x obtusifolius)</t>
    </r>
  </si>
  <si>
    <t>herfstaster</t>
  </si>
  <si>
    <t>veelkleurig vergeet-mij-nietje</t>
  </si>
  <si>
    <t>wollige sneeuwbal</t>
  </si>
  <si>
    <t>gewone ossentong</t>
  </si>
  <si>
    <t>Amerikaans krentenboompje</t>
  </si>
  <si>
    <t>Blaartrekkende boterbloem</t>
  </si>
  <si>
    <t>Bosveldkers</t>
  </si>
  <si>
    <t>Dalkruid</t>
  </si>
  <si>
    <t>Eendenkroos spec</t>
  </si>
  <si>
    <t>Es spec</t>
  </si>
  <si>
    <t>Framboos</t>
  </si>
  <si>
    <t>Gewone vogelkers</t>
  </si>
  <si>
    <t>Gewoon Puntmos</t>
  </si>
  <si>
    <t>Grauwe wilg s.s.</t>
  </si>
  <si>
    <t>Grote boterbloem</t>
  </si>
  <si>
    <t>Holpijp</t>
  </si>
  <si>
    <t>Salomonszegel spec</t>
  </si>
  <si>
    <t>Stijve zegge</t>
  </si>
  <si>
    <t>Akkerwikke (Vergeten wikke)</t>
  </si>
  <si>
    <t>Gewone magriet</t>
  </si>
  <si>
    <t>Grote egelskop</t>
  </si>
  <si>
    <t>Havikskruid spec.</t>
  </si>
  <si>
    <t>Klaproos spec.</t>
  </si>
  <si>
    <t>Koninginnenkruid</t>
  </si>
  <si>
    <t>Reukgras</t>
  </si>
  <si>
    <t>Sterrenkroos spec.</t>
  </si>
  <si>
    <t>Varkensgras</t>
  </si>
  <si>
    <t>Wilde peen</t>
  </si>
  <si>
    <t>Zandraket</t>
  </si>
  <si>
    <t>Basterdwederik spec</t>
  </si>
  <si>
    <t>Bleke zegge</t>
  </si>
  <si>
    <t>Borstelbies</t>
  </si>
  <si>
    <t>Dotterbloem</t>
  </si>
  <si>
    <t>Geel nagelkruid</t>
  </si>
  <si>
    <t>Gewoon reukgras</t>
  </si>
  <si>
    <t>Klein vogelpootje</t>
  </si>
  <si>
    <t>Knolboterbloem</t>
  </si>
  <si>
    <t>Knopkruid spec</t>
  </si>
  <si>
    <t>Ooievaarsbek spec</t>
  </si>
  <si>
    <t>Sterrenkroos spec</t>
  </si>
  <si>
    <t>Sterzegge</t>
  </si>
  <si>
    <t>Veelbloemige veldbies (subsp. congesta)</t>
  </si>
  <si>
    <t>Viervlek</t>
  </si>
  <si>
    <t>Zandhoornbloem</t>
  </si>
  <si>
    <t>Zomprus</t>
  </si>
  <si>
    <t>Zompzegge</t>
  </si>
  <si>
    <t>Zwarte zegge</t>
  </si>
  <si>
    <t>Kweekgras spec</t>
  </si>
  <si>
    <t>Gewone ereprijs</t>
  </si>
  <si>
    <t>Scherpe zegge</t>
  </si>
  <si>
    <t>Gewone waterbies</t>
  </si>
  <si>
    <t>Bosmuur</t>
  </si>
  <si>
    <t>Hoge cyperzegge</t>
  </si>
  <si>
    <t>Boompjesmos</t>
  </si>
  <si>
    <t>Tijmereprijs</t>
  </si>
  <si>
    <t>Liggende klaver</t>
  </si>
  <si>
    <t>Moeraskartelblad</t>
  </si>
  <si>
    <t>Hengel</t>
  </si>
  <si>
    <t>Hartjesboom = Cercidiphyllum japonicum</t>
  </si>
  <si>
    <t>Hartjesboom = Koekjesboom</t>
  </si>
  <si>
    <t>Groot heksenkruid</t>
  </si>
  <si>
    <t>Ruitjesbovist</t>
  </si>
  <si>
    <t>Bultkroos</t>
  </si>
  <si>
    <t>Look zonder look</t>
  </si>
  <si>
    <t>Paarse schubwortel</t>
  </si>
  <si>
    <t>Drienerfmuur</t>
  </si>
  <si>
    <t>Gewone waterweegbree</t>
  </si>
  <si>
    <t>Kleinste egelskop</t>
  </si>
  <si>
    <t>Schapengras</t>
  </si>
  <si>
    <t>Struikheide</t>
  </si>
  <si>
    <t xml:space="preserve">Valse salie </t>
  </si>
  <si>
    <t>Grote wolfsklauw</t>
  </si>
  <si>
    <t>Waterdrieblad</t>
  </si>
  <si>
    <t>Veenpluis</t>
  </si>
  <si>
    <t>Wateraardbei</t>
  </si>
  <si>
    <t>Ronde zonnedauw</t>
  </si>
  <si>
    <t>Duizendknoopfonteinkruid</t>
  </si>
  <si>
    <t>Gewone waternavel</t>
  </si>
  <si>
    <t>Veelstengelige waterbies</t>
  </si>
  <si>
    <t>Snavelzegge</t>
  </si>
  <si>
    <t>Rolklaver spec.</t>
  </si>
  <si>
    <t>Vogelmelk</t>
  </si>
  <si>
    <t>Gagel</t>
  </si>
  <si>
    <t>Dopheide</t>
  </si>
  <si>
    <t>Veenorchis(V-vormig blad!)</t>
  </si>
  <si>
    <t>Klokjesgentiaan</t>
  </si>
  <si>
    <t>Veenmos</t>
  </si>
  <si>
    <t>Gaffeltandmos</t>
  </si>
  <si>
    <t>Liggende vleugeltjesbloem</t>
  </si>
  <si>
    <t>Tormentiel</t>
  </si>
  <si>
    <t>Geelwitte russula</t>
  </si>
  <si>
    <t>Draadzegge (urnen behaard)</t>
  </si>
  <si>
    <t>Bronsmos</t>
  </si>
  <si>
    <t>Dwergzegge (bredere bladeren dan geelgroene zegge)</t>
  </si>
  <si>
    <t>Bruine snavelbies</t>
  </si>
  <si>
    <t>Tengere heideorchis (smalle lange bladeren)</t>
  </si>
  <si>
    <t>Zwavelzwam</t>
  </si>
  <si>
    <t>Eekhoorngras</t>
  </si>
  <si>
    <t>Kleine leeuwentand</t>
  </si>
  <si>
    <t>Rechte ganzerik</t>
  </si>
  <si>
    <t>Steenanjer</t>
  </si>
  <si>
    <t>Tandjesgras</t>
  </si>
  <si>
    <t>Uitstaande vetmuur</t>
  </si>
  <si>
    <t>Wilde reseda</t>
  </si>
  <si>
    <t>Wouw</t>
  </si>
  <si>
    <t>Beklierde basterdwederik</t>
  </si>
  <si>
    <t>Drijvend fonteinkruid</t>
  </si>
  <si>
    <t>Grote egelskop s.s.</t>
  </si>
  <si>
    <t>Helmkruid spec</t>
  </si>
  <si>
    <t>Herderstasje spec</t>
  </si>
  <si>
    <t>Basterdwederik</t>
  </si>
  <si>
    <t>Bleekgele droogbloem</t>
  </si>
  <si>
    <t>Gewone spurrie</t>
  </si>
  <si>
    <t>Gewoon struisriet</t>
  </si>
  <si>
    <t>Grijs kronkelsteeltje</t>
  </si>
  <si>
    <t>Hertshooi weegbree</t>
  </si>
  <si>
    <t>Japanse haver</t>
  </si>
  <si>
    <t>Kruipende ganzerik</t>
  </si>
  <si>
    <t>Liggend hertshooi</t>
  </si>
  <si>
    <t>Lork</t>
  </si>
  <si>
    <t>Nepalese duizendknoop</t>
  </si>
  <si>
    <t>Prikneus</t>
  </si>
  <si>
    <t>Rosse vossestaart</t>
  </si>
  <si>
    <t>Smalbladige schapenzuring</t>
  </si>
  <si>
    <t>Snavelbies</t>
  </si>
  <si>
    <t>Spork</t>
  </si>
  <si>
    <t>Verfbrem</t>
  </si>
  <si>
    <t>Vroegeling</t>
  </si>
  <si>
    <t>Wilg spec.</t>
  </si>
  <si>
    <t>Wit bilzenkruid</t>
  </si>
  <si>
    <t>Zandhaarmus</t>
  </si>
  <si>
    <t>Grof hoornblad</t>
  </si>
  <si>
    <t>Iep spec</t>
  </si>
  <si>
    <t>Kleine egelskop</t>
  </si>
  <si>
    <t>Kluwenzuring</t>
  </si>
  <si>
    <t>Late guldenroede</t>
  </si>
  <si>
    <t>Schietwilg</t>
  </si>
  <si>
    <t>Toorts spec</t>
  </si>
  <si>
    <t>Veldlathyrus</t>
  </si>
  <si>
    <t>Zwanenbloem</t>
  </si>
  <si>
    <t>Beklierde duizenknoop s.s.</t>
  </si>
  <si>
    <t>Dauwbraam</t>
  </si>
  <si>
    <t>Gehoornde klaverzuring</t>
  </si>
  <si>
    <t>Gewone duivenkervel</t>
  </si>
  <si>
    <t>Groot kaasjeskruid</t>
  </si>
  <si>
    <t>Grote weegbree + Getande weegbree</t>
  </si>
  <si>
    <t>Haver</t>
  </si>
  <si>
    <t>Herik</t>
  </si>
  <si>
    <t>Hertshoornweegbree</t>
  </si>
  <si>
    <t>Hongaarse raket</t>
  </si>
  <si>
    <t>Ierse klimop</t>
  </si>
  <si>
    <t>Kleine leeuwenbek</t>
  </si>
  <si>
    <t>Kleine varkenskers</t>
  </si>
  <si>
    <t>Kromhals</t>
  </si>
  <si>
    <t>Kroontjeskruid</t>
  </si>
  <si>
    <t>Mahonie</t>
  </si>
  <si>
    <t>Oosterse karmozijnbes</t>
  </si>
  <si>
    <t>Sikkelklaver</t>
  </si>
  <si>
    <t>Tripmadam</t>
  </si>
  <si>
    <t>Tuinkaasjeskruid</t>
  </si>
  <si>
    <t>Viltige duizendknoop</t>
  </si>
  <si>
    <t>Vlinderstruik</t>
  </si>
  <si>
    <t>Wilde marjolein</t>
  </si>
  <si>
    <t>Bergbasterdwederik</t>
  </si>
  <si>
    <t>Bosorchis</t>
  </si>
  <si>
    <t>Douglasspirea</t>
  </si>
  <si>
    <t>Egelantier</t>
  </si>
  <si>
    <t>Gele dovenetel s.l.</t>
  </si>
  <si>
    <t>Gewone hoornbloem + Glanzige hoornbloem</t>
  </si>
  <si>
    <t>Grote windhalm</t>
  </si>
  <si>
    <t>Haagbeuk</t>
  </si>
  <si>
    <t>Havikskruid spec</t>
  </si>
  <si>
    <t>Langbaardgras spec</t>
  </si>
  <si>
    <t>Linde spec</t>
  </si>
  <si>
    <t>Maagdenpalm spec</t>
  </si>
  <si>
    <t>Oranje havikskruid</t>
  </si>
  <si>
    <t>Robinia</t>
  </si>
  <si>
    <t>Slofhak</t>
  </si>
  <si>
    <t>Spaanse aak</t>
  </si>
  <si>
    <t>Vierzadige wikke</t>
  </si>
  <si>
    <t>Witte abeel</t>
  </si>
  <si>
    <t>Egelskop spec</t>
  </si>
  <si>
    <t>Groot hoefblad</t>
  </si>
  <si>
    <t>Groot streepzaad</t>
  </si>
  <si>
    <t>Grote pimpernel</t>
  </si>
  <si>
    <t>Kraailook</t>
  </si>
  <si>
    <t>Laurierkers</t>
  </si>
  <si>
    <t>Noorse esdoorn</t>
  </si>
  <si>
    <t>Waterpest spec</t>
  </si>
  <si>
    <t>Bosvergeet-mij-nietje</t>
  </si>
  <si>
    <t>Citroengele honingklaver</t>
  </si>
  <si>
    <t>Gewone glanshaver</t>
  </si>
  <si>
    <t>Hoenderbeet</t>
  </si>
  <si>
    <t>Kleine teunisbloem</t>
  </si>
  <si>
    <t>Middelste teunisbloem + Grote teunisbloem</t>
  </si>
  <si>
    <t>Steenhommel</t>
  </si>
  <si>
    <t>Struisriet spec</t>
  </si>
  <si>
    <t>Vijfstippelig lieveheersbeestje</t>
  </si>
  <si>
    <t>Witte munt + Wollige munt</t>
  </si>
  <si>
    <t>Zeepkruid</t>
  </si>
  <si>
    <t>Buitenheide Achel</t>
  </si>
  <si>
    <t>De Holen</t>
  </si>
  <si>
    <t xml:space="preserve"> Averbode bos en hei</t>
  </si>
  <si>
    <t xml:space="preserve"> Watering (met SAP)</t>
  </si>
  <si>
    <t>Grote Hof</t>
  </si>
  <si>
    <t xml:space="preserve"> Rechteroever Dommel tussen stenen brug en hangbrug</t>
  </si>
  <si>
    <t>Aarvederkruid</t>
  </si>
  <si>
    <t>Bergsteentijm</t>
  </si>
  <si>
    <t>Blaassilene</t>
  </si>
  <si>
    <t>Blauwvleugelsprinkhaan</t>
  </si>
  <si>
    <t>Brandpastinaak</t>
  </si>
  <si>
    <t>Brunel spec</t>
  </si>
  <si>
    <t>Driedistel</t>
  </si>
  <si>
    <t>Duizendguldenkruid spec</t>
  </si>
  <si>
    <t>Echt bitterkruid</t>
  </si>
  <si>
    <t>Gele maskerbloem</t>
  </si>
  <si>
    <t>Hokjespeul</t>
  </si>
  <si>
    <t>Kleine bergsteentijm</t>
  </si>
  <si>
    <t>Kleine pimpernel</t>
  </si>
  <si>
    <t>Knikbloem</t>
  </si>
  <si>
    <t>Kranssalie</t>
  </si>
  <si>
    <t>Ogentroost spec</t>
  </si>
  <si>
    <t>Plat beemdgras</t>
  </si>
  <si>
    <t>Ruige anjer</t>
  </si>
  <si>
    <t>Slanke mantelanjer</t>
  </si>
  <si>
    <t>Venkel</t>
  </si>
  <si>
    <t>Watercrassula</t>
  </si>
  <si>
    <t>Wondklaver</t>
  </si>
  <si>
    <t>Terril waterschei</t>
  </si>
  <si>
    <t>Maasvallei Meers</t>
  </si>
  <si>
    <t>Blauwe waterereprijs</t>
  </si>
  <si>
    <t>Groot warkruid</t>
  </si>
  <si>
    <t>Kleverig kruiskruid</t>
  </si>
  <si>
    <t>Kruipganzerik</t>
  </si>
  <si>
    <t>Spiesmelde</t>
  </si>
  <si>
    <t>Waterweegbree spec</t>
  </si>
  <si>
    <t>Hageven Stenenbrug</t>
  </si>
  <si>
    <t>Klein warkruid</t>
  </si>
  <si>
    <t>Kleine veenbes</t>
  </si>
  <si>
    <t>Kruipbrem</t>
  </si>
  <si>
    <t>Witte snavelbies</t>
  </si>
  <si>
    <t>Pijnven Slijkven</t>
  </si>
  <si>
    <t>Bruine ringboleet</t>
  </si>
  <si>
    <t>Bruingrijze berkenboleet (var. brunneogriseolum)</t>
  </si>
  <si>
    <t>Dove Heidelucifer</t>
  </si>
  <si>
    <t>Gele ringboleet</t>
  </si>
  <si>
    <t>Goudlork</t>
  </si>
  <si>
    <t>Kleine duizendknoop</t>
  </si>
  <si>
    <t>Roodbruine slanke amaniet</t>
  </si>
  <si>
    <t>Zandhaarmos</t>
  </si>
  <si>
    <t xml:space="preserve"> mullemer bemde</t>
  </si>
  <si>
    <t xml:space="preserve"> weifelterbroek</t>
  </si>
  <si>
    <t xml:space="preserve"> Dommel Wauberg</t>
  </si>
  <si>
    <t xml:space="preserve"> Schans Hoksent</t>
  </si>
  <si>
    <t xml:space="preserve"> Ooievaarsnest Grote Brogel</t>
  </si>
  <si>
    <t xml:space="preserve"> De Maat Mol</t>
  </si>
  <si>
    <t>Ziepbeekvallei</t>
  </si>
  <si>
    <t>c6 48 41</t>
  </si>
  <si>
    <t>d7 11 13</t>
  </si>
  <si>
    <t>c6 48 12</t>
  </si>
  <si>
    <t>c7 42 14</t>
  </si>
  <si>
    <t>c6 14 34</t>
  </si>
  <si>
    <t>d7 54 14</t>
  </si>
  <si>
    <t>c7 31 32</t>
  </si>
  <si>
    <t>c6 18 12 c6 18 21</t>
  </si>
  <si>
    <t>c6 37 42</t>
  </si>
  <si>
    <t>c6 17 12</t>
  </si>
  <si>
    <t>d5 28 32</t>
  </si>
  <si>
    <t>c6 18 42 c7 11 31</t>
  </si>
  <si>
    <t xml:space="preserve"> Overpelt centrum</t>
  </si>
  <si>
    <t xml:space="preserve">C6 28 32 </t>
  </si>
  <si>
    <t>b7 51 33  b7 51 31</t>
  </si>
  <si>
    <t>d7 32 23  d7 32 41</t>
  </si>
  <si>
    <t>c6 57 34  c6 57 43</t>
  </si>
  <si>
    <t>b6 58 43</t>
  </si>
  <si>
    <t>c6 36 44</t>
  </si>
  <si>
    <t>Gulden sleutelbloem</t>
  </si>
  <si>
    <t>Herfsttijloos</t>
  </si>
  <si>
    <t>Poelruit</t>
  </si>
  <si>
    <t>Rozetsteenkers</t>
  </si>
  <si>
    <t>Addertong</t>
  </si>
  <si>
    <t>Zeegroene zegge</t>
  </si>
  <si>
    <t>Hoornbloem spec</t>
  </si>
  <si>
    <t>Basterdklaver</t>
  </si>
  <si>
    <t>Lozerheide</t>
  </si>
  <si>
    <t>c7 22 32</t>
  </si>
  <si>
    <t>c6 37 23</t>
  </si>
  <si>
    <t>c6 57 24</t>
  </si>
  <si>
    <t>Akkerhoornbloem</t>
  </si>
  <si>
    <t>Bosklimopereprijs</t>
  </si>
  <si>
    <t>Gestreepte dovenetel</t>
  </si>
  <si>
    <t>Narcis spec</t>
  </si>
  <si>
    <t>Reuzenberenklauw</t>
  </si>
  <si>
    <t>Wilde judaspenning</t>
  </si>
  <si>
    <t>Winterpostelein</t>
  </si>
  <si>
    <t>Zeeden</t>
  </si>
  <si>
    <t>Bleeksporig bosviooltje</t>
  </si>
  <si>
    <t>Brede orchis</t>
  </si>
  <si>
    <t>Kleine valeriaan</t>
  </si>
  <si>
    <t>Rosse vossenstaart</t>
  </si>
  <si>
    <t>Waterlepeltje</t>
  </si>
  <si>
    <t>Rodevijvers</t>
  </si>
  <si>
    <t>d6 46 12</t>
  </si>
  <si>
    <t>Groene bermzegge</t>
  </si>
  <si>
    <t>Boskortsteel</t>
  </si>
  <si>
    <t>Duist</t>
  </si>
  <si>
    <t>Gevinde kortsteel</t>
  </si>
  <si>
    <t>Smal beemdgras</t>
  </si>
  <si>
    <t>Behaarde boterbloem</t>
  </si>
  <si>
    <t>Eben Emael</t>
  </si>
  <si>
    <t>Smeerwortel,</t>
  </si>
  <si>
    <t>kropaar,</t>
  </si>
  <si>
    <t>ruwe berk,</t>
  </si>
  <si>
    <t>paardebloem,</t>
  </si>
  <si>
    <t>ruige zegge,</t>
  </si>
  <si>
    <t>kruipende boterbloem,</t>
  </si>
  <si>
    <t>hondsdraf,</t>
  </si>
  <si>
    <t>grote ereprijs,</t>
  </si>
  <si>
    <t>grote weegbree,</t>
  </si>
  <si>
    <t>straatgras,</t>
  </si>
  <si>
    <t>biezenknoppen,</t>
  </si>
  <si>
    <t>struisrietgras,</t>
  </si>
  <si>
    <t>kamperfoelie,</t>
  </si>
  <si>
    <t>grote brandnetel,</t>
  </si>
  <si>
    <t>gestreepte witbol,</t>
  </si>
  <si>
    <t>rood zwenkgras,</t>
  </si>
  <si>
    <t>pitrus,</t>
  </si>
  <si>
    <t>st.janskruid,</t>
  </si>
  <si>
    <t>omereik,</t>
  </si>
  <si>
    <t>valse salie,</t>
  </si>
  <si>
    <t>akkerdistel,</t>
  </si>
  <si>
    <t>moeraswalstro,</t>
  </si>
  <si>
    <t>kleefkruid,</t>
  </si>
  <si>
    <t>rode klaver,</t>
  </si>
  <si>
    <t>witte klaver,</t>
  </si>
  <si>
    <t>vlier,</t>
  </si>
  <si>
    <t>scherpe boterbloem,</t>
  </si>
  <si>
    <t>zenegroen, v</t>
  </si>
  <si>
    <t>eldereprijs,</t>
  </si>
  <si>
    <t>herfsttijloos,</t>
  </si>
  <si>
    <t>schapenzuring,</t>
  </si>
  <si>
    <t>gele lis,</t>
  </si>
  <si>
    <t>populier,</t>
  </si>
  <si>
    <t>gewone bermzegge,</t>
  </si>
  <si>
    <t>kale jonker,</t>
  </si>
  <si>
    <t>hop,</t>
  </si>
  <si>
    <t>glanshaver,</t>
  </si>
  <si>
    <t>ruw beemdgras,</t>
  </si>
  <si>
    <t>gladde witbol,</t>
  </si>
  <si>
    <t>stinkende gouwe,</t>
  </si>
  <si>
    <t>knopig helmkruid,</t>
  </si>
  <si>
    <t>koninginnekruid,</t>
  </si>
  <si>
    <t>gewone berenklauw,</t>
  </si>
  <si>
    <t>kantig hertshooi,</t>
  </si>
  <si>
    <t>poelruit,</t>
  </si>
  <si>
    <t>margriet,</t>
  </si>
  <si>
    <t>moerasrolklaver,</t>
  </si>
  <si>
    <t>gewone veldbies,</t>
  </si>
  <si>
    <t>moerasspirea,</t>
  </si>
  <si>
    <t>jakobskruiskruid,</t>
  </si>
  <si>
    <t>grote wederik,</t>
  </si>
  <si>
    <t>smalle weegbree,</t>
  </si>
  <si>
    <t>gulden sleutelbloem,</t>
  </si>
  <si>
    <t>grote keverorchis,</t>
  </si>
  <si>
    <t>gelderse roos,</t>
  </si>
  <si>
    <t>heermoes,</t>
  </si>
  <si>
    <t>gewone hoornbloem,</t>
  </si>
  <si>
    <t>gevleugeld hertshooi,</t>
  </si>
  <si>
    <t>kleine klaver,</t>
  </si>
  <si>
    <t>penningkruid,</t>
  </si>
  <si>
    <t>veelbloemige veldbies,</t>
  </si>
  <si>
    <t>echte koekoeksbloem,</t>
  </si>
  <si>
    <t>dagkoekoeksbloem,</t>
  </si>
  <si>
    <t>biggenkruid,</t>
  </si>
  <si>
    <t>zilverhaver,</t>
  </si>
  <si>
    <t>veldbeemdgras,</t>
  </si>
  <si>
    <t>mannengras,</t>
  </si>
  <si>
    <t>hazenzegge,</t>
  </si>
  <si>
    <t>zwanenbloem,</t>
  </si>
  <si>
    <t>zandhoornbloem,</t>
  </si>
  <si>
    <t>smalle wikke,</t>
  </si>
  <si>
    <t>vlasbekje,</t>
  </si>
  <si>
    <t>lijsterbes,</t>
  </si>
  <si>
    <t>es,</t>
  </si>
  <si>
    <t>inlandse eik,</t>
  </si>
  <si>
    <t>grote klit,</t>
  </si>
  <si>
    <t>vogelmuur,</t>
  </si>
  <si>
    <t>herderstasje,</t>
  </si>
  <si>
    <t>kleine veldkers,</t>
  </si>
  <si>
    <t>zachte dravik,</t>
  </si>
  <si>
    <t>pijlkruid,</t>
  </si>
  <si>
    <t>grote egelskop,</t>
  </si>
  <si>
    <t>akkerwinde,</t>
  </si>
  <si>
    <t>geoord helmkruid,</t>
  </si>
  <si>
    <t>riet,</t>
  </si>
  <si>
    <t>zevenblad,</t>
  </si>
  <si>
    <t>braam,</t>
  </si>
  <si>
    <t>akkervergeetmeniet,</t>
  </si>
  <si>
    <t xml:space="preserve">Plateaux </t>
  </si>
  <si>
    <t>Wallonie</t>
  </si>
  <si>
    <t>geen wandeling hevige regen</t>
  </si>
  <si>
    <t>Franse aardkastanje</t>
  </si>
  <si>
    <t>Dicht havikskruid</t>
  </si>
  <si>
    <t>Bosandoorn</t>
  </si>
  <si>
    <t>Grote ratelaar</t>
  </si>
  <si>
    <t>Tweestijlige meidoorn</t>
  </si>
  <si>
    <t>Puntwederik</t>
  </si>
  <si>
    <t>d5 28 32+34</t>
  </si>
  <si>
    <t>Averbode</t>
  </si>
  <si>
    <t>Kamgras</t>
  </si>
  <si>
    <t>Moerasbeemdgras</t>
  </si>
  <si>
    <t>Tarwe</t>
  </si>
  <si>
    <t>Bolletjesraket</t>
  </si>
  <si>
    <t>Groot glaskruid</t>
  </si>
  <si>
    <t>Zwarte balsempopulier</t>
  </si>
  <si>
    <t>c7 47 12+21</t>
  </si>
  <si>
    <t>Rolklaver spec</t>
  </si>
  <si>
    <t>Echte marjolein</t>
  </si>
  <si>
    <t>Scherpe fijnstraal</t>
  </si>
  <si>
    <t>Kaal breukkruid</t>
  </si>
  <si>
    <t>Hondskruid</t>
  </si>
  <si>
    <t>Cipreswolfsmelk</t>
  </si>
  <si>
    <t>Stinkend streepzaad</t>
  </si>
  <si>
    <t>Viltganzerik</t>
  </si>
  <si>
    <t>Geelhartje</t>
  </si>
  <si>
    <t>Aarereprijs</t>
  </si>
  <si>
    <t>Klein timoteegras</t>
  </si>
  <si>
    <t>Geel walstro</t>
  </si>
  <si>
    <t>Hondsroos</t>
  </si>
  <si>
    <t>Wilde cichorei</t>
  </si>
  <si>
    <t>d7 32 23+41</t>
  </si>
  <si>
    <t>Waterschei terril</t>
  </si>
  <si>
    <t>Grote watering</t>
  </si>
  <si>
    <t>Gewoon struisriet(Duinriet)</t>
  </si>
  <si>
    <t>Gevlekte dovenetel</t>
  </si>
  <si>
    <t>Honingklaver spec.</t>
  </si>
  <si>
    <t>Japanse larix</t>
  </si>
  <si>
    <t>Harig wilgeroosje</t>
  </si>
  <si>
    <t>Ijzerhard</t>
  </si>
  <si>
    <t>Konginnenkruid</t>
  </si>
  <si>
    <t>Moerashertshooi</t>
  </si>
  <si>
    <t>Moerasspiraea</t>
  </si>
  <si>
    <t>Moerasvergeetmenietje</t>
  </si>
  <si>
    <t>Teunisbloem spec.</t>
  </si>
  <si>
    <t>Vingergras spec.</t>
  </si>
  <si>
    <t>Vlas</t>
  </si>
  <si>
    <t>Zonnebloem</t>
  </si>
  <si>
    <t>geen notities</t>
  </si>
  <si>
    <t>Adderwortel</t>
  </si>
  <si>
    <t>Fijnspar</t>
  </si>
  <si>
    <t>Gespleten hennepnetel</t>
  </si>
  <si>
    <t>Gevlekte dovenetel s.l.</t>
  </si>
  <si>
    <t>Klaver spec</t>
  </si>
  <si>
    <t>Smalle waterpest</t>
  </si>
  <si>
    <t>Kleinmolen Overpelt</t>
  </si>
  <si>
    <t>Stijf struisriet</t>
  </si>
  <si>
    <t>Dommel</t>
  </si>
  <si>
    <t>c6 17 11+12</t>
  </si>
  <si>
    <t>c6 18 44</t>
  </si>
  <si>
    <t>c6 38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</si>
</sst>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;@"/>
    <numFmt numFmtId="165" formatCode="[$-813]General"/>
    <numFmt numFmtId="166" formatCode="d/mm/yy;@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7030A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1"/>
      <color rgb="FF7030A0"/>
      <name val="Calibri"/>
      <family val="2"/>
      <scheme val="minor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rgb="FF80008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1"/>
      <color rgb="FF000000"/>
      <name val="Calibri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1" fillId="0" borderId="0"/>
    <xf numFmtId="0" fontId="7" fillId="0" borderId="0"/>
    <xf numFmtId="165" fontId="18" fillId="0" borderId="0"/>
    <xf numFmtId="0" fontId="22" fillId="0" borderId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8" borderId="18" applyNumberFormat="0" applyAlignment="0" applyProtection="0"/>
    <xf numFmtId="0" fontId="39" fillId="9" borderId="19" applyNumberFormat="0" applyAlignment="0" applyProtection="0"/>
    <xf numFmtId="0" fontId="40" fillId="9" borderId="18" applyNumberFormat="0" applyAlignment="0" applyProtection="0"/>
    <xf numFmtId="0" fontId="41" fillId="0" borderId="20" applyNumberFormat="0" applyFill="0" applyAlignment="0" applyProtection="0"/>
    <xf numFmtId="0" fontId="42" fillId="10" borderId="21" applyNumberFormat="0" applyAlignment="0" applyProtection="0"/>
    <xf numFmtId="0" fontId="43" fillId="0" borderId="0" applyNumberFormat="0" applyFill="0" applyBorder="0" applyAlignment="0" applyProtection="0"/>
    <xf numFmtId="0" fontId="7" fillId="11" borderId="22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4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46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6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6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6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7" fillId="7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3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5" borderId="0" applyNumberFormat="0" applyBorder="0" applyAlignment="0" applyProtection="0"/>
    <xf numFmtId="0" fontId="48" fillId="7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3" fillId="0" borderId="3" xfId="1" applyFont="1" applyFill="1" applyBorder="1" applyAlignment="1">
      <alignment shrinkToFit="1"/>
    </xf>
    <xf numFmtId="0" fontId="3" fillId="2" borderId="4" xfId="1" applyFont="1" applyFill="1" applyBorder="1"/>
    <xf numFmtId="0" fontId="1" fillId="0" borderId="1" xfId="1" applyFill="1" applyBorder="1"/>
    <xf numFmtId="0" fontId="1" fillId="0" borderId="5" xfId="1" applyFill="1" applyBorder="1"/>
    <xf numFmtId="0" fontId="12" fillId="0" borderId="1" xfId="1" applyFont="1" applyFill="1" applyBorder="1"/>
    <xf numFmtId="0" fontId="0" fillId="0" borderId="0" xfId="0" applyFill="1"/>
    <xf numFmtId="164" fontId="10" fillId="0" borderId="2" xfId="1" applyNumberFormat="1" applyFont="1" applyFill="1" applyBorder="1" applyAlignment="1"/>
    <xf numFmtId="0" fontId="10" fillId="0" borderId="3" xfId="1" applyFont="1" applyFill="1" applyBorder="1" applyAlignment="1"/>
    <xf numFmtId="0" fontId="10" fillId="0" borderId="3" xfId="1" applyFont="1" applyFill="1" applyBorder="1" applyAlignment="1">
      <alignment wrapText="1"/>
    </xf>
    <xf numFmtId="0" fontId="1" fillId="0" borderId="6" xfId="1" applyFill="1" applyBorder="1"/>
    <xf numFmtId="0" fontId="0" fillId="0" borderId="1" xfId="0" applyBorder="1"/>
    <xf numFmtId="0" fontId="1" fillId="0" borderId="7" xfId="1" applyFill="1" applyBorder="1"/>
    <xf numFmtId="0" fontId="1" fillId="0" borderId="8" xfId="1" applyFill="1" applyBorder="1"/>
    <xf numFmtId="0" fontId="1" fillId="0" borderId="9" xfId="1" applyFill="1" applyBorder="1"/>
    <xf numFmtId="0" fontId="12" fillId="0" borderId="5" xfId="1" applyFont="1" applyFill="1" applyBorder="1"/>
    <xf numFmtId="0" fontId="0" fillId="0" borderId="0" xfId="0" applyFill="1" applyBorder="1"/>
    <xf numFmtId="0" fontId="1" fillId="0" borderId="1" xfId="1" applyFont="1" applyFill="1" applyBorder="1"/>
    <xf numFmtId="0" fontId="12" fillId="0" borderId="6" xfId="1" applyFont="1" applyFill="1" applyBorder="1"/>
    <xf numFmtId="0" fontId="15" fillId="0" borderId="1" xfId="1" applyFont="1" applyFill="1" applyBorder="1"/>
    <xf numFmtId="0" fontId="0" fillId="0" borderId="6" xfId="0" applyBorder="1"/>
    <xf numFmtId="0" fontId="1" fillId="0" borderId="1" xfId="1" applyFill="1" applyBorder="1"/>
    <xf numFmtId="0" fontId="1" fillId="0" borderId="5" xfId="1" applyFill="1" applyBorder="1"/>
    <xf numFmtId="0" fontId="12" fillId="0" borderId="1" xfId="1" applyFont="1" applyFill="1" applyBorder="1"/>
    <xf numFmtId="0" fontId="0" fillId="0" borderId="0" xfId="0" applyFill="1"/>
    <xf numFmtId="0" fontId="1" fillId="0" borderId="10" xfId="1" applyFill="1" applyBorder="1"/>
    <xf numFmtId="0" fontId="1" fillId="0" borderId="1" xfId="1" applyFill="1" applyBorder="1"/>
    <xf numFmtId="0" fontId="1" fillId="0" borderId="5" xfId="1" applyFill="1" applyBorder="1"/>
    <xf numFmtId="0" fontId="12" fillId="0" borderId="1" xfId="1" applyFont="1" applyFill="1" applyBorder="1"/>
    <xf numFmtId="0" fontId="0" fillId="0" borderId="0" xfId="0"/>
    <xf numFmtId="0" fontId="2" fillId="0" borderId="1" xfId="1" applyFont="1" applyFill="1" applyBorder="1"/>
    <xf numFmtId="0" fontId="1" fillId="0" borderId="1" xfId="1" applyFill="1" applyBorder="1"/>
    <xf numFmtId="0" fontId="1" fillId="0" borderId="5" xfId="1" applyFill="1" applyBorder="1"/>
    <xf numFmtId="0" fontId="12" fillId="0" borderId="1" xfId="1" applyFont="1" applyFill="1" applyBorder="1"/>
    <xf numFmtId="0" fontId="0" fillId="0" borderId="0" xfId="0" applyFill="1"/>
    <xf numFmtId="0" fontId="2" fillId="4" borderId="1" xfId="1" applyFont="1" applyFill="1" applyBorder="1"/>
    <xf numFmtId="14" fontId="14" fillId="0" borderId="1" xfId="0" applyNumberFormat="1" applyFont="1" applyBorder="1" applyAlignment="1">
      <alignment horizontal="center"/>
    </xf>
    <xf numFmtId="14" fontId="14" fillId="3" borderId="1" xfId="0" applyNumberFormat="1" applyFont="1" applyFill="1" applyBorder="1" applyAlignment="1">
      <alignment horizontal="center"/>
    </xf>
    <xf numFmtId="14" fontId="14" fillId="3" borderId="6" xfId="0" applyNumberFormat="1" applyFont="1" applyFill="1" applyBorder="1" applyAlignment="1">
      <alignment horizontal="center"/>
    </xf>
    <xf numFmtId="14" fontId="14" fillId="0" borderId="6" xfId="0" applyNumberFormat="1" applyFont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14" fontId="14" fillId="0" borderId="10" xfId="0" applyNumberFormat="1" applyFont="1" applyFill="1" applyBorder="1" applyAlignment="1">
      <alignment horizontal="center"/>
    </xf>
    <xf numFmtId="14" fontId="14" fillId="0" borderId="11" xfId="0" applyNumberFormat="1" applyFont="1" applyFill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14" fontId="14" fillId="0" borderId="0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/>
    <xf numFmtId="0" fontId="17" fillId="0" borderId="0" xfId="1" applyFont="1" applyFill="1" applyBorder="1"/>
    <xf numFmtId="0" fontId="9" fillId="0" borderId="1" xfId="1" applyFont="1" applyFill="1" applyBorder="1" applyAlignment="1"/>
    <xf numFmtId="0" fontId="8" fillId="0" borderId="1" xfId="1" applyFont="1" applyFill="1" applyBorder="1"/>
    <xf numFmtId="14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1" xfId="0" applyFont="1" applyBorder="1"/>
    <xf numFmtId="14" fontId="0" fillId="0" borderId="0" xfId="0" applyNumberFormat="1"/>
    <xf numFmtId="165" fontId="18" fillId="0" borderId="0" xfId="3" applyFill="1"/>
    <xf numFmtId="165" fontId="19" fillId="0" borderId="13" xfId="1" applyNumberFormat="1" applyFont="1" applyFill="1" applyBorder="1"/>
    <xf numFmtId="165" fontId="19" fillId="0" borderId="14" xfId="1" applyNumberFormat="1" applyFont="1" applyFill="1" applyBorder="1"/>
    <xf numFmtId="165" fontId="20" fillId="0" borderId="13" xfId="1" applyNumberFormat="1" applyFont="1" applyFill="1" applyBorder="1"/>
    <xf numFmtId="165" fontId="12" fillId="0" borderId="13" xfId="1" applyNumberFormat="1" applyFont="1" applyFill="1" applyBorder="1"/>
    <xf numFmtId="14" fontId="0" fillId="3" borderId="0" xfId="0" applyNumberFormat="1" applyFill="1"/>
    <xf numFmtId="165" fontId="18" fillId="3" borderId="0" xfId="3" applyFill="1"/>
    <xf numFmtId="165" fontId="21" fillId="0" borderId="1" xfId="3" applyFont="1" applyFill="1" applyBorder="1" applyAlignment="1" applyProtection="1"/>
    <xf numFmtId="165" fontId="19" fillId="0" borderId="13" xfId="1" applyNumberFormat="1" applyFont="1" applyFill="1" applyBorder="1" applyAlignment="1"/>
    <xf numFmtId="165" fontId="19" fillId="0" borderId="14" xfId="1" applyNumberFormat="1" applyFont="1" applyFill="1" applyBorder="1" applyAlignment="1"/>
    <xf numFmtId="165" fontId="20" fillId="0" borderId="13" xfId="1" applyNumberFormat="1" applyFont="1" applyFill="1" applyBorder="1" applyAlignment="1"/>
    <xf numFmtId="165" fontId="18" fillId="0" borderId="13" xfId="3" applyFont="1" applyFill="1" applyBorder="1" applyAlignment="1"/>
    <xf numFmtId="165" fontId="12" fillId="0" borderId="13" xfId="1" applyNumberFormat="1" applyFont="1" applyFill="1" applyBorder="1" applyAlignment="1"/>
    <xf numFmtId="165" fontId="21" fillId="0" borderId="13" xfId="3" applyFont="1" applyBorder="1"/>
    <xf numFmtId="165" fontId="20" fillId="0" borderId="14" xfId="1" applyNumberFormat="1" applyFont="1" applyFill="1" applyBorder="1"/>
    <xf numFmtId="165" fontId="18" fillId="0" borderId="1" xfId="3" applyFill="1" applyBorder="1"/>
    <xf numFmtId="165" fontId="19" fillId="0" borderId="0" xfId="1" applyNumberFormat="1" applyFont="1" applyFill="1" applyBorder="1"/>
    <xf numFmtId="165" fontId="19" fillId="0" borderId="0" xfId="1" applyNumberFormat="1" applyFont="1" applyFill="1" applyBorder="1" applyAlignment="1">
      <alignment wrapText="1"/>
    </xf>
    <xf numFmtId="0" fontId="12" fillId="0" borderId="8" xfId="1" applyFont="1" applyFill="1" applyBorder="1"/>
    <xf numFmtId="14" fontId="8" fillId="0" borderId="0" xfId="0" applyNumberFormat="1" applyFont="1"/>
    <xf numFmtId="14" fontId="0" fillId="0" borderId="0" xfId="0" applyNumberFormat="1" applyFill="1"/>
    <xf numFmtId="0" fontId="24" fillId="0" borderId="0" xfId="0" applyFont="1"/>
    <xf numFmtId="0" fontId="23" fillId="0" borderId="0" xfId="0" applyFont="1" applyBorder="1" applyAlignment="1">
      <alignment horizontal="center"/>
    </xf>
    <xf numFmtId="0" fontId="23" fillId="0" borderId="0" xfId="0" applyFont="1" applyBorder="1"/>
    <xf numFmtId="0" fontId="23" fillId="0" borderId="0" xfId="0" applyFont="1" applyFill="1" applyBorder="1"/>
    <xf numFmtId="0" fontId="3" fillId="0" borderId="0" xfId="1" applyFont="1" applyFill="1" applyBorder="1"/>
    <xf numFmtId="0" fontId="13" fillId="0" borderId="0" xfId="0" applyFont="1" applyBorder="1"/>
    <xf numFmtId="49" fontId="13" fillId="0" borderId="0" xfId="0" applyNumberFormat="1" applyFont="1" applyBorder="1"/>
    <xf numFmtId="165" fontId="25" fillId="0" borderId="0" xfId="3" applyFont="1" applyFill="1" applyBorder="1"/>
    <xf numFmtId="0" fontId="4" fillId="0" borderId="0" xfId="1" applyFont="1" applyFill="1" applyBorder="1"/>
    <xf numFmtId="0" fontId="25" fillId="0" borderId="0" xfId="0" applyFont="1" applyFill="1" applyBorder="1"/>
    <xf numFmtId="0" fontId="11" fillId="0" borderId="0" xfId="1" applyFont="1" applyFill="1" applyBorder="1"/>
    <xf numFmtId="0" fontId="3" fillId="0" borderId="0" xfId="0" applyFont="1" applyBorder="1"/>
    <xf numFmtId="0" fontId="24" fillId="0" borderId="0" xfId="0" applyFont="1" applyBorder="1"/>
    <xf numFmtId="166" fontId="23" fillId="0" borderId="0" xfId="0" applyNumberFormat="1" applyFont="1" applyBorder="1" applyAlignment="1">
      <alignment horizontal="center"/>
    </xf>
    <xf numFmtId="166" fontId="23" fillId="0" borderId="0" xfId="0" applyNumberFormat="1" applyFont="1" applyBorder="1"/>
    <xf numFmtId="166" fontId="24" fillId="0" borderId="0" xfId="0" applyNumberFormat="1" applyFont="1"/>
    <xf numFmtId="0" fontId="28" fillId="0" borderId="0" xfId="0" applyFont="1"/>
    <xf numFmtId="0" fontId="29" fillId="0" borderId="0" xfId="0" applyFont="1" applyAlignment="1">
      <alignment wrapText="1"/>
    </xf>
    <xf numFmtId="0" fontId="29" fillId="0" borderId="0" xfId="0" applyFont="1"/>
    <xf numFmtId="0" fontId="22" fillId="0" borderId="0" xfId="0" applyFont="1"/>
    <xf numFmtId="0" fontId="30" fillId="0" borderId="1" xfId="5" applyFont="1" applyBorder="1"/>
    <xf numFmtId="0" fontId="31" fillId="0" borderId="0" xfId="0" applyFont="1"/>
    <xf numFmtId="0" fontId="19" fillId="0" borderId="1" xfId="0" applyFont="1" applyFill="1" applyBorder="1"/>
    <xf numFmtId="49" fontId="0" fillId="0" borderId="0" xfId="0" applyNumberFormat="1"/>
    <xf numFmtId="14" fontId="22" fillId="0" borderId="0" xfId="0" applyNumberFormat="1" applyFont="1"/>
    <xf numFmtId="16" fontId="22" fillId="0" borderId="0" xfId="0" applyNumberFormat="1" applyFont="1"/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8" fillId="0" borderId="0" xfId="0" applyFont="1"/>
    <xf numFmtId="0" fontId="28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54">
    <cellStyle name="20% - Accent1" xfId="23" builtinId="30" customBuiltin="1"/>
    <cellStyle name="20% - Accent2" xfId="26" builtinId="34" customBuiltin="1"/>
    <cellStyle name="20% - Accent3" xfId="29" builtinId="38" customBuiltin="1"/>
    <cellStyle name="20% - Accent4" xfId="32" builtinId="42" customBuiltin="1"/>
    <cellStyle name="20% - Accent5" xfId="35" builtinId="46" customBuiltin="1"/>
    <cellStyle name="20% - Accent6" xfId="38" builtinId="50" customBuiltin="1"/>
    <cellStyle name="40% - Accent1" xfId="24" builtinId="31" customBuiltin="1"/>
    <cellStyle name="40% - Accent2" xfId="27" builtinId="35" customBuiltin="1"/>
    <cellStyle name="40% - Accent3" xfId="30" builtinId="39" customBuiltin="1"/>
    <cellStyle name="40% - Accent4" xfId="33" builtinId="43" customBuiltin="1"/>
    <cellStyle name="40% - Accent5" xfId="36" builtinId="47" customBuiltin="1"/>
    <cellStyle name="40% - Accent6" xfId="39" builtinId="51" customBuiltin="1"/>
    <cellStyle name="60% - Accent1" xfId="48" builtinId="32" customBuiltin="1"/>
    <cellStyle name="60% - Accent1 2" xfId="41"/>
    <cellStyle name="60% - Accent2" xfId="49" builtinId="36" customBuiltin="1"/>
    <cellStyle name="60% - Accent2 2" xfId="42"/>
    <cellStyle name="60% - Accent3" xfId="50" builtinId="40" customBuiltin="1"/>
    <cellStyle name="60% - Accent3 2" xfId="43"/>
    <cellStyle name="60% - Accent4" xfId="51" builtinId="44" customBuiltin="1"/>
    <cellStyle name="60% - Accent4 2" xfId="44"/>
    <cellStyle name="60% - Accent5" xfId="52" builtinId="48" customBuiltin="1"/>
    <cellStyle name="60% - Accent5 2" xfId="45"/>
    <cellStyle name="60% - Accent6" xfId="53" builtinId="52" customBuiltin="1"/>
    <cellStyle name="60% - Accent6 2" xfId="46"/>
    <cellStyle name="Accent1" xfId="22" builtinId="29" customBuiltin="1"/>
    <cellStyle name="Accent2" xfId="25" builtinId="33" customBuiltin="1"/>
    <cellStyle name="Accent3" xfId="28" builtinId="37" customBuiltin="1"/>
    <cellStyle name="Accent4" xfId="31" builtinId="41" customBuiltin="1"/>
    <cellStyle name="Accent5" xfId="34" builtinId="45" customBuiltin="1"/>
    <cellStyle name="Accent6" xfId="37" builtinId="49" customBuiltin="1"/>
    <cellStyle name="Berekening" xfId="15" builtinId="22" customBuiltin="1"/>
    <cellStyle name="Controlecel" xfId="17" builtinId="23" customBuiltin="1"/>
    <cellStyle name="Excel Built-in Normal" xfId="3"/>
    <cellStyle name="Gekoppelde cel" xfId="16" builtinId="24" customBuiltin="1"/>
    <cellStyle name="Goed" xfId="11" builtinId="26" customBuiltin="1"/>
    <cellStyle name="Hyperlink" xfId="5" builtinId="8"/>
    <cellStyle name="Invoer" xfId="13" builtinId="20" customBuiltin="1"/>
    <cellStyle name="Kop 1" xfId="7" builtinId="16" customBuiltin="1"/>
    <cellStyle name="Kop 2" xfId="8" builtinId="17" customBuiltin="1"/>
    <cellStyle name="Kop 3" xfId="9" builtinId="18" customBuiltin="1"/>
    <cellStyle name="Kop 4" xfId="10" builtinId="19" customBuiltin="1"/>
    <cellStyle name="Neutraal" xfId="47" builtinId="28" customBuiltin="1"/>
    <cellStyle name="Neutraal 2" xfId="40"/>
    <cellStyle name="Notitie" xfId="19" builtinId="10" customBuiltin="1"/>
    <cellStyle name="Ongeldig" xfId="12" builtinId="27" customBuiltin="1"/>
    <cellStyle name="Standaard" xfId="0" builtinId="0"/>
    <cellStyle name="Standaard 2" xfId="1"/>
    <cellStyle name="Standaard 2 2" xfId="2"/>
    <cellStyle name="Standaard 3" xfId="4"/>
    <cellStyle name="Titel" xfId="6" builtinId="15" customBuiltin="1"/>
    <cellStyle name="Totaal" xfId="21" builtinId="25" customBuiltin="1"/>
    <cellStyle name="Uitvoer" xfId="14" builtinId="21" customBuiltin="1"/>
    <cellStyle name="Verklarende tekst" xfId="20" builtinId="53" customBuiltin="1"/>
    <cellStyle name="Waarschuwingstekst" xfId="18" builtinId="11" customBuiltin="1"/>
  </cellStyles>
  <dxfs count="0"/>
  <tableStyles count="0" defaultTableStyle="TableStyleMedium9" defaultPivotStyle="PivotStyleLight16"/>
  <colors>
    <mruColors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mages.google.be/images?q=Dactylis%20glomerata&amp;hl=nl&amp;btnG=Afbeeldingen+zoeken" TargetMode="External"/><Relationship Id="rId21" Type="http://schemas.openxmlformats.org/officeDocument/2006/relationships/hyperlink" Target="http://images.google.be/images?q=Scrophularia%20auriculata&amp;hl=nl&amp;btnG=Afbeeldingen+zoeken" TargetMode="External"/><Relationship Id="rId34" Type="http://schemas.openxmlformats.org/officeDocument/2006/relationships/hyperlink" Target="http://images.google.be/images?q=Arrhenatherum%20elatius&amp;hl=nl&amp;btnG=Afbeeldingen+zoeken" TargetMode="External"/><Relationship Id="rId42" Type="http://schemas.openxmlformats.org/officeDocument/2006/relationships/hyperlink" Target="http://images.google.be/images?q=Lysimachia%20vulgaris&amp;hl=nl&amp;btnG=Afbeeldingen+zoeken" TargetMode="External"/><Relationship Id="rId47" Type="http://schemas.openxmlformats.org/officeDocument/2006/relationships/hyperlink" Target="http://images.google.be/images?q=Rosa%20canina&amp;hl=nl&amp;btnG=Afbeeldingen+zoeken" TargetMode="External"/><Relationship Id="rId50" Type="http://schemas.openxmlformats.org/officeDocument/2006/relationships/hyperlink" Target="http://images.google.be/images?q=Fallopia%20japonica&amp;hl=nl&amp;btnG=Afbeeldingen+zoeken" TargetMode="External"/><Relationship Id="rId55" Type="http://schemas.openxmlformats.org/officeDocument/2006/relationships/hyperlink" Target="http://images.google.be/images?q=Phleum%20bertolonii&amp;hl=nl&amp;btnG=Afbeeldingen+zoeken" TargetMode="External"/><Relationship Id="rId63" Type="http://schemas.openxmlformats.org/officeDocument/2006/relationships/hyperlink" Target="http://images.google.be/images?q=Glyceria%20maxima&amp;hl=nl&amp;btnG=Afbeeldingen+zoeken" TargetMode="External"/><Relationship Id="rId68" Type="http://schemas.openxmlformats.org/officeDocument/2006/relationships/hyperlink" Target="http://images.google.be/images?q=Cirsium%20oleraceum&amp;hl=nl&amp;btnG=Afbeeldingen+zoeken" TargetMode="External"/><Relationship Id="rId76" Type="http://schemas.openxmlformats.org/officeDocument/2006/relationships/hyperlink" Target="http://images.google.be/images?q=Festuca%20arundinacea&amp;hl=nl&amp;btnG=Afbeeldingen+zoeken" TargetMode="External"/><Relationship Id="rId84" Type="http://schemas.openxmlformats.org/officeDocument/2006/relationships/hyperlink" Target="http://images.google.be/images?q=Lathyrus%20pratensis&amp;hl=nl&amp;btnG=Afbeeldingen+zoeken" TargetMode="External"/><Relationship Id="rId89" Type="http://schemas.openxmlformats.org/officeDocument/2006/relationships/hyperlink" Target="http://images.google.be/images?q=Campanula%20patula%20L.&amp;hl=nl&amp;btnG=Afbeeldingen+zoeken" TargetMode="External"/><Relationship Id="rId97" Type="http://schemas.openxmlformats.org/officeDocument/2006/relationships/hyperlink" Target="http://images.google.be/images?q=Quercus%20robur&amp;hl=nl&amp;btnG=Afbeeldingen+zoeken" TargetMode="External"/><Relationship Id="rId7" Type="http://schemas.openxmlformats.org/officeDocument/2006/relationships/hyperlink" Target="http://images.google.be/images?q=Knautia%20arvensis&amp;hl=nl&amp;btnG=Afbeeldingen+zoeken" TargetMode="External"/><Relationship Id="rId71" Type="http://schemas.openxmlformats.org/officeDocument/2006/relationships/hyperlink" Target="http://images.google.be/images?q=Juncus%20effusus&amp;hl=nl&amp;btnG=Afbeeldingen+zoeken" TargetMode="External"/><Relationship Id="rId92" Type="http://schemas.openxmlformats.org/officeDocument/2006/relationships/hyperlink" Target="http://images.google.be/images?q=Salix%20spec.&amp;hl=nl&amp;btnG=Afbeeldingen+zoeken" TargetMode="External"/><Relationship Id="rId2" Type="http://schemas.openxmlformats.org/officeDocument/2006/relationships/hyperlink" Target="http://images.google.be/images?q=Polygonum%20bistorta&amp;hl=nl&amp;btnG=Afbeeldingen+zoeken" TargetMode="External"/><Relationship Id="rId16" Type="http://schemas.openxmlformats.org/officeDocument/2006/relationships/hyperlink" Target="http://images.google.be/images?q=Vicia%20sativa&amp;hl=nl&amp;btnG=Afbeeldingen+zoeken" TargetMode="External"/><Relationship Id="rId29" Type="http://schemas.openxmlformats.org/officeDocument/2006/relationships/hyperlink" Target="http://images.google.be/images?q=Hypochaeris%20radicata&amp;hl=nl&amp;btnG=Afbeeldingen+zoeken" TargetMode="External"/><Relationship Id="rId11" Type="http://schemas.openxmlformats.org/officeDocument/2006/relationships/hyperlink" Target="http://images.google.be/images?q=Solanum%20dulcamara&amp;hl=nl&amp;btnG=Afbeeldingen+zoeken" TargetMode="External"/><Relationship Id="rId24" Type="http://schemas.openxmlformats.org/officeDocument/2006/relationships/hyperlink" Target="http://images.google.be/images?q=Angelica%20sylvestris&amp;hl=nl&amp;btnG=Afbeeldingen+zoeken" TargetMode="External"/><Relationship Id="rId32" Type="http://schemas.openxmlformats.org/officeDocument/2006/relationships/hyperlink" Target="http://images.google.be/images?q=Phleum%20pratense&amp;hl=nl&amp;btnG=Afbeeldingen+zoeken" TargetMode="External"/><Relationship Id="rId37" Type="http://schemas.openxmlformats.org/officeDocument/2006/relationships/hyperlink" Target="http://images.google.be/images?q=Crepis%20biennis&amp;hl=nl&amp;btnG=Afbeeldingen+zoeken" TargetMode="External"/><Relationship Id="rId40" Type="http://schemas.openxmlformats.org/officeDocument/2006/relationships/hyperlink" Target="http://images.google.be/images?q=Typha%20latifolia&amp;hl=nl&amp;btnG=Afbeeldingen+zoeken" TargetMode="External"/><Relationship Id="rId45" Type="http://schemas.openxmlformats.org/officeDocument/2006/relationships/hyperlink" Target="http://images.google.be/images?q=Equisetum%20arvense&amp;hl=nl&amp;btnG=Afbeeldingen+zoeken" TargetMode="External"/><Relationship Id="rId53" Type="http://schemas.openxmlformats.org/officeDocument/2006/relationships/hyperlink" Target="http://images.google.be/images?q=Epilobium%20tetragonum&amp;hl=nl&amp;btnG=Afbeeldingen+zoeken" TargetMode="External"/><Relationship Id="rId58" Type="http://schemas.openxmlformats.org/officeDocument/2006/relationships/hyperlink" Target="http://images.google.be/images?q=Eupatorium%20cannabinum&amp;hl=nl&amp;btnG=Afbeeldingen+zoeken" TargetMode="External"/><Relationship Id="rId66" Type="http://schemas.openxmlformats.org/officeDocument/2006/relationships/hyperlink" Target="http://images.google.be/images?q=Lotus%20pedunculatus&amp;hl=nl&amp;btnG=Afbeeldingen+zoeken" TargetMode="External"/><Relationship Id="rId74" Type="http://schemas.openxmlformats.org/officeDocument/2006/relationships/hyperlink" Target="http://images.google.be/images?q=Phragmites%20australis&amp;hl=nl&amp;btnG=Afbeeldingen+zoeken" TargetMode="External"/><Relationship Id="rId79" Type="http://schemas.openxmlformats.org/officeDocument/2006/relationships/hyperlink" Target="http://images.google.be/images?q=Deschampsia%20cespitosa&amp;hl=nl&amp;btnG=Afbeeldingen+zoeken" TargetMode="External"/><Relationship Id="rId87" Type="http://schemas.openxmlformats.org/officeDocument/2006/relationships/hyperlink" Target="http://images.google.be/images?q=Mentha%20aquatica&amp;hl=nl&amp;btnG=Afbeeldingen+zoeken" TargetMode="External"/><Relationship Id="rId5" Type="http://schemas.openxmlformats.org/officeDocument/2006/relationships/hyperlink" Target="http://images.google.be/images?q=Veronica%20beccabunga&amp;hl=nl&amp;btnG=Afbeeldingen+zoeken" TargetMode="External"/><Relationship Id="rId61" Type="http://schemas.openxmlformats.org/officeDocument/2006/relationships/hyperlink" Target="http://images.google.be/images?q=Ranunculus%20repens&amp;hl=nl&amp;btnG=Afbeeldingen+zoeken" TargetMode="External"/><Relationship Id="rId82" Type="http://schemas.openxmlformats.org/officeDocument/2006/relationships/hyperlink" Target="http://images.google.be/images?q=Plantago%20lanceolata&amp;hl=nl&amp;btnG=Afbeeldingen+zoeken" TargetMode="External"/><Relationship Id="rId90" Type="http://schemas.openxmlformats.org/officeDocument/2006/relationships/hyperlink" Target="http://images.google.be/images?q=Achillea%20ptarmica&amp;hl=nl&amp;btnG=Afbeeldingen+zoeken" TargetMode="External"/><Relationship Id="rId95" Type="http://schemas.openxmlformats.org/officeDocument/2006/relationships/hyperlink" Target="http://images.google.be/images?q=Lycopus%20europaeus&amp;hl=nl&amp;btnG=Afbeeldingen+zoeken" TargetMode="External"/><Relationship Id="rId19" Type="http://schemas.openxmlformats.org/officeDocument/2006/relationships/hyperlink" Target="http://images.google.be/images?q=Viburnum%20opulus&amp;hl=nl&amp;btnG=Afbeeldingen+zoeken" TargetMode="External"/><Relationship Id="rId14" Type="http://schemas.openxmlformats.org/officeDocument/2006/relationships/hyperlink" Target="http://images.google.be/images?q=Lychnis%20flos-cuculi&amp;hl=nl&amp;btnG=Afbeeldingen+zoeken" TargetMode="External"/><Relationship Id="rId22" Type="http://schemas.openxmlformats.org/officeDocument/2006/relationships/hyperlink" Target="http://images.google.be/images?q=Holcus%20lanatus&amp;hl=nl&amp;btnG=Afbeeldingen+zoeken" TargetMode="External"/><Relationship Id="rId27" Type="http://schemas.openxmlformats.org/officeDocument/2006/relationships/hyperlink" Target="http://images.google.be/images?q=Luzula%20campestris&amp;hl=nl&amp;btnG=Afbeeldingen+zoeken" TargetMode="External"/><Relationship Id="rId30" Type="http://schemas.openxmlformats.org/officeDocument/2006/relationships/hyperlink" Target="http://images.google.be/images?q=Anthoxanthum%20odoratum&amp;hl=nl&amp;btnG=Afbeeldingen+zoeken" TargetMode="External"/><Relationship Id="rId35" Type="http://schemas.openxmlformats.org/officeDocument/2006/relationships/hyperlink" Target="http://images.google.be/images?q=Campanula%20rotundifolia&amp;hl=nl&amp;btnG=Afbeeldingen+zoeken" TargetMode="External"/><Relationship Id="rId43" Type="http://schemas.openxmlformats.org/officeDocument/2006/relationships/hyperlink" Target="http://images.google.be/images?q=Calystegia%20sepium&amp;hl=nl&amp;btnG=Afbeeldingen+zoeken" TargetMode="External"/><Relationship Id="rId48" Type="http://schemas.openxmlformats.org/officeDocument/2006/relationships/hyperlink" Target="http://images.google.be/images?q=Agrostis%20gigantea&amp;hl=nl&amp;btnG=Afbeeldingen+zoeken" TargetMode="External"/><Relationship Id="rId56" Type="http://schemas.openxmlformats.org/officeDocument/2006/relationships/hyperlink" Target="http://images.google.be/images?q=Trifolium%20dubium&amp;hl=nl&amp;btnG=Afbeeldingen+zoeken" TargetMode="External"/><Relationship Id="rId64" Type="http://schemas.openxmlformats.org/officeDocument/2006/relationships/hyperlink" Target="http://images.google.be/images?q=Lupinus&amp;hl=nl&amp;btnG=Afbeeldingen+zoeken" TargetMode="External"/><Relationship Id="rId69" Type="http://schemas.openxmlformats.org/officeDocument/2006/relationships/hyperlink" Target="http://images.google.be/images?q=Daucus%20carota&amp;hl=nl&amp;btnG=Afbeeldingen+zoeken" TargetMode="External"/><Relationship Id="rId77" Type="http://schemas.openxmlformats.org/officeDocument/2006/relationships/hyperlink" Target="http://images.google.be/images?q=Trifolium%20pratense&amp;hl=nl&amp;btnG=Afbeeldingen+zoeken" TargetMode="External"/><Relationship Id="rId8" Type="http://schemas.openxmlformats.org/officeDocument/2006/relationships/hyperlink" Target="http://images.google.be/images?q=Campanula%20rhomboidalis%20L.&amp;hl=nl&amp;btnG=Afbeeldingen+zoeken" TargetMode="External"/><Relationship Id="rId51" Type="http://schemas.openxmlformats.org/officeDocument/2006/relationships/hyperlink" Target="http://images.google.be/images?q=Cirsium%20palustre&amp;hl=nl&amp;btnG=Afbeeldingen+zoeken" TargetMode="External"/><Relationship Id="rId72" Type="http://schemas.openxmlformats.org/officeDocument/2006/relationships/hyperlink" Target="http://images.google.be/images?q=Populus%20spec.&amp;hl=nl&amp;btnG=Afbeeldingen+zoeken" TargetMode="External"/><Relationship Id="rId80" Type="http://schemas.openxmlformats.org/officeDocument/2006/relationships/hyperlink" Target="http://images.google.be/images?q=Ranunculus%20acris&amp;hl=nl&amp;btnG=Afbeeldingen+zoeken" TargetMode="External"/><Relationship Id="rId85" Type="http://schemas.openxmlformats.org/officeDocument/2006/relationships/hyperlink" Target="http://images.google.be/images?q=Rumex%20acetosa&amp;hl=nl&amp;btnG=Afbeeldingen+zoeken" TargetMode="External"/><Relationship Id="rId93" Type="http://schemas.openxmlformats.org/officeDocument/2006/relationships/hyperlink" Target="http://images.google.be/images?q=Trifolium%20repens&amp;hl=nl&amp;btnG=Afbeeldingen+zoeken" TargetMode="External"/><Relationship Id="rId98" Type="http://schemas.openxmlformats.org/officeDocument/2006/relationships/hyperlink" Target="http://images.google.be/images?q=Alnus%20glutinosa&amp;hl=nl&amp;btnG=Afbeeldingen+zoeken" TargetMode="External"/><Relationship Id="rId3" Type="http://schemas.openxmlformats.org/officeDocument/2006/relationships/hyperlink" Target="http://images.google.be/images?q=Cirsium%20arvense&amp;hl=nl&amp;btnG=Afbeeldingen+zoeken" TargetMode="External"/><Relationship Id="rId12" Type="http://schemas.openxmlformats.org/officeDocument/2006/relationships/hyperlink" Target="http://images.google.be/images?q=Scirpus%20sylvaticus&amp;hl=nl&amp;btnG=Afbeeldingen+zoeken" TargetMode="External"/><Relationship Id="rId17" Type="http://schemas.openxmlformats.org/officeDocument/2006/relationships/hyperlink" Target="http://images.google.be/images?q=Lolium%20perenne&amp;hl=nl&amp;btnG=Afbeeldingen+zoeken" TargetMode="External"/><Relationship Id="rId25" Type="http://schemas.openxmlformats.org/officeDocument/2006/relationships/hyperlink" Target="http://images.google.be/images?q=Cerastium%20fontanum&amp;hl=nl&amp;btnG=Afbeeldingen+zoeken" TargetMode="External"/><Relationship Id="rId33" Type="http://schemas.openxmlformats.org/officeDocument/2006/relationships/hyperlink" Target="http://images.google.be/images?q=Galium%20mollugo&amp;hl=nl&amp;btnG=Afbeeldingen+zoeken" TargetMode="External"/><Relationship Id="rId38" Type="http://schemas.openxmlformats.org/officeDocument/2006/relationships/hyperlink" Target="http://images.google.be/images?q=Urtica%20dioica&amp;hl=nl&amp;btnG=Afbeeldingen+zoeken" TargetMode="External"/><Relationship Id="rId46" Type="http://schemas.openxmlformats.org/officeDocument/2006/relationships/hyperlink" Target="http://images.google.be/images?q=Vicia%20sepium&amp;hl=nl&amp;btnG=Afbeeldingen+zoeken" TargetMode="External"/><Relationship Id="rId59" Type="http://schemas.openxmlformats.org/officeDocument/2006/relationships/hyperlink" Target="http://images.google.be/images?q=Allium%20vineale&amp;hl=nl&amp;btnG=Afbeeldingen+zoeken" TargetMode="External"/><Relationship Id="rId67" Type="http://schemas.openxmlformats.org/officeDocument/2006/relationships/hyperlink" Target="http://images.google.be/images?q=Filipendula%20ulmaria&amp;hl=nl&amp;btnG=Afbeeldingen+zoeken" TargetMode="External"/><Relationship Id="rId20" Type="http://schemas.openxmlformats.org/officeDocument/2006/relationships/hyperlink" Target="http://images.google.be/images?q=Iris%20pseudacorus&amp;hl=nl&amp;btnG=Afbeeldingen+zoeken" TargetMode="External"/><Relationship Id="rId41" Type="http://schemas.openxmlformats.org/officeDocument/2006/relationships/hyperlink" Target="http://images.google.be/images?q=Sanguisorba%20officinalis&amp;hl=nl&amp;btnG=Afbeeldingen+zoeken" TargetMode="External"/><Relationship Id="rId54" Type="http://schemas.openxmlformats.org/officeDocument/2006/relationships/hyperlink" Target="http://images.google.be/images?q=Galium%20aparine&amp;hl=nl&amp;btnG=Afbeeldingen+zoeken" TargetMode="External"/><Relationship Id="rId62" Type="http://schemas.openxmlformats.org/officeDocument/2006/relationships/hyperlink" Target="http://images.google.be/images?q=Elymus%20repens&amp;hl=nl&amp;btnG=Afbeeldingen+zoeken" TargetMode="External"/><Relationship Id="rId70" Type="http://schemas.openxmlformats.org/officeDocument/2006/relationships/hyperlink" Target="http://images.google.be/images?q=Lysimachia%20nummularia&amp;hl=nl&amp;btnG=Afbeeldingen+zoeken" TargetMode="External"/><Relationship Id="rId75" Type="http://schemas.openxmlformats.org/officeDocument/2006/relationships/hyperlink" Target="http://images.google.be/images?q=Phalaris%20arundinacea&amp;hl=nl&amp;btnG=Afbeeldingen+zoeken" TargetMode="External"/><Relationship Id="rId83" Type="http://schemas.openxmlformats.org/officeDocument/2006/relationships/hyperlink" Target="http://images.google.be/images?q=Juncus%20tenuis&amp;hl=nl&amp;btnG=Afbeeldingen+zoeken" TargetMode="External"/><Relationship Id="rId88" Type="http://schemas.openxmlformats.org/officeDocument/2006/relationships/hyperlink" Target="http://images.google.be/images?q=Myosoton%20aquaticum&amp;hl=nl&amp;btnG=Afbeeldingen+zoeken" TargetMode="External"/><Relationship Id="rId91" Type="http://schemas.openxmlformats.org/officeDocument/2006/relationships/hyperlink" Target="http://images.google.be/images?q=Sorbus%20aucuparia&amp;hl=nl&amp;btnG=Afbeeldingen+zoeken" TargetMode="External"/><Relationship Id="rId96" Type="http://schemas.openxmlformats.org/officeDocument/2006/relationships/hyperlink" Target="http://images.google.be/images?q=Prunus%20avium&amp;hl=nl&amp;btnG=Afbeeldingen+zoeken" TargetMode="External"/><Relationship Id="rId1" Type="http://schemas.openxmlformats.org/officeDocument/2006/relationships/hyperlink" Target="http://images.google.be/images?q=Ophioglossum%20vulgatum%20L.&amp;hl=nl&amp;btnG=Afbeeldingen+zoeken" TargetMode="External"/><Relationship Id="rId6" Type="http://schemas.openxmlformats.org/officeDocument/2006/relationships/hyperlink" Target="http://images.google.be/images?q=Cynosurus%20cristatus&amp;hl=nl&amp;btnG=Afbeeldingen+zoeken" TargetMode="External"/><Relationship Id="rId15" Type="http://schemas.openxmlformats.org/officeDocument/2006/relationships/hyperlink" Target="http://images.google.be/images?q=Valeriana%20repens&amp;hl=nl&amp;btnG=Afbeeldingen+zoeken" TargetMode="External"/><Relationship Id="rId23" Type="http://schemas.openxmlformats.org/officeDocument/2006/relationships/hyperlink" Target="http://images.google.be/images?q=Heracleum%20sphondylium&amp;hl=nl&amp;btnG=Afbeeldingen+zoeken" TargetMode="External"/><Relationship Id="rId28" Type="http://schemas.openxmlformats.org/officeDocument/2006/relationships/hyperlink" Target="http://images.google.be/images?q=Sambucus%20nigra&amp;hl=nl&amp;btnG=Afbeeldingen+zoeken" TargetMode="External"/><Relationship Id="rId36" Type="http://schemas.openxmlformats.org/officeDocument/2006/relationships/hyperlink" Target="http://images.google.be/images?q=Stellaria%20graminea&amp;hl=nl&amp;btnG=Afbeeldingen+zoeken" TargetMode="External"/><Relationship Id="rId49" Type="http://schemas.openxmlformats.org/officeDocument/2006/relationships/hyperlink" Target="http://images.google.be/images?q=Humulus%20lupulus&amp;hl=nl&amp;btnG=Afbeeldingen+zoeken" TargetMode="External"/><Relationship Id="rId57" Type="http://schemas.openxmlformats.org/officeDocument/2006/relationships/hyperlink" Target="http://images.google.be/images?q=Cantaurea%20thuillieri&amp;hl=nl&amp;btnG=Afbeeldingen+zoeken" TargetMode="External"/><Relationship Id="rId10" Type="http://schemas.openxmlformats.org/officeDocument/2006/relationships/hyperlink" Target="http://images.google.be/images?q=Artemisia%20vulgaris&amp;hl=nl&amp;btnG=Afbeeldingen+zoeken" TargetMode="External"/><Relationship Id="rId31" Type="http://schemas.openxmlformats.org/officeDocument/2006/relationships/hyperlink" Target="http://images.google.be/images?q=Agrostis%20capillaris&amp;hl=nl&amp;btnG=Afbeeldingen+zoeken" TargetMode="External"/><Relationship Id="rId44" Type="http://schemas.openxmlformats.org/officeDocument/2006/relationships/hyperlink" Target="http://images.google.be/images?q=Epilobium%20hirsutum&amp;hl=nl&amp;btnG=Afbeeldingen+zoeken" TargetMode="External"/><Relationship Id="rId52" Type="http://schemas.openxmlformats.org/officeDocument/2006/relationships/hyperlink" Target="http://images.google.be/images?q=Hypericum%20dubium&amp;hl=nl&amp;btnG=Afbeeldingen+zoeken" TargetMode="External"/><Relationship Id="rId60" Type="http://schemas.openxmlformats.org/officeDocument/2006/relationships/hyperlink" Target="http://images.google.be/images?q=Ajuga%20reptans&amp;hl=nl&amp;btnG=Afbeeldingen+zoeken" TargetMode="External"/><Relationship Id="rId65" Type="http://schemas.openxmlformats.org/officeDocument/2006/relationships/hyperlink" Target="http://images.google.be/images?q=Stachys%20palustris&amp;hl=nl&amp;btnG=Afbeeldingen+zoeken" TargetMode="External"/><Relationship Id="rId73" Type="http://schemas.openxmlformats.org/officeDocument/2006/relationships/hyperlink" Target="http://images.google.be/images?q=Rumex%20obtusifolius&amp;hl=nl&amp;btnG=Afbeeldingen+zoeken" TargetMode="External"/><Relationship Id="rId78" Type="http://schemas.openxmlformats.org/officeDocument/2006/relationships/hyperlink" Target="http://images.google.be/images?q=Festuca%20rubra&amp;hl=nl&amp;btnG=Afbeeldingen+zoeken" TargetMode="External"/><Relationship Id="rId81" Type="http://schemas.openxmlformats.org/officeDocument/2006/relationships/hyperlink" Target="http://images.google.be/images?q=Hypericum%20perforatum&amp;hl=nl&amp;btnG=Afbeeldingen+zoeken" TargetMode="External"/><Relationship Id="rId86" Type="http://schemas.openxmlformats.org/officeDocument/2006/relationships/hyperlink" Target="http://images.google.be/images?q=Epilobium%20parviflorum&amp;hl=nl&amp;btnG=Afbeeldingen+zoeken" TargetMode="External"/><Relationship Id="rId94" Type="http://schemas.openxmlformats.org/officeDocument/2006/relationships/hyperlink" Target="http://images.google.be/images?q=Nasturtium%20officinale&amp;hl=nl&amp;btnG=Afbeeldingen+zoeken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images.google.be/images?q=Trifolium%20hybridum%20ssp.%20hybridum&amp;hl=nl&amp;btnG=Afbeeldingen+zoeken" TargetMode="External"/><Relationship Id="rId9" Type="http://schemas.openxmlformats.org/officeDocument/2006/relationships/hyperlink" Target="http://images.google.be/images?q=Juncus%20conglomeratus&amp;hl=nl&amp;btnG=Afbeeldingen+zoeken" TargetMode="External"/><Relationship Id="rId13" Type="http://schemas.openxmlformats.org/officeDocument/2006/relationships/hyperlink" Target="http://images.google.be/images?q=Rubus%20,%20spec&amp;hl=nl&amp;btnG=Afbeeldingen+zoeken" TargetMode="External"/><Relationship Id="rId18" Type="http://schemas.openxmlformats.org/officeDocument/2006/relationships/hyperlink" Target="http://images.google.be/images?q=Carex%20demissa&amp;hl=nl&amp;btnG=Afbeeldingen+zoeken" TargetMode="External"/><Relationship Id="rId39" Type="http://schemas.openxmlformats.org/officeDocument/2006/relationships/hyperlink" Target="http://images.google.be/images?q=Sparganium%20erectum&amp;hl=nl&amp;btnG=Afbeeldingen+zoeken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ilde-planten.nl/kluwenhoornbloem.htm" TargetMode="External"/><Relationship Id="rId18" Type="http://schemas.openxmlformats.org/officeDocument/2006/relationships/hyperlink" Target="http://wilde-planten.nl/zwart%20tandzaad.htm" TargetMode="External"/><Relationship Id="rId26" Type="http://schemas.openxmlformats.org/officeDocument/2006/relationships/hyperlink" Target="http://wilde-planten.nl/hemelsleutel.htm" TargetMode="External"/><Relationship Id="rId39" Type="http://schemas.openxmlformats.org/officeDocument/2006/relationships/hyperlink" Target="http://www.floravannederland.nl/planten/pinksterbloem/" TargetMode="External"/><Relationship Id="rId21" Type="http://schemas.openxmlformats.org/officeDocument/2006/relationships/hyperlink" Target="http://wilde-planten.nl/kleefkruid.htm" TargetMode="External"/><Relationship Id="rId34" Type="http://schemas.openxmlformats.org/officeDocument/2006/relationships/hyperlink" Target="http://wilde-planten.nl/straatgras.htm" TargetMode="External"/><Relationship Id="rId42" Type="http://schemas.openxmlformats.org/officeDocument/2006/relationships/hyperlink" Target="http://wilde-planten.nl/zachte%20berk.htm" TargetMode="External"/><Relationship Id="rId47" Type="http://schemas.openxmlformats.org/officeDocument/2006/relationships/hyperlink" Target="http://wilde-planten.nl/koninginnenkruid.htm" TargetMode="External"/><Relationship Id="rId50" Type="http://schemas.openxmlformats.org/officeDocument/2006/relationships/hyperlink" Target="http://wilde-planten.nl/paarse%20dovenetel.htm" TargetMode="External"/><Relationship Id="rId55" Type="http://schemas.openxmlformats.org/officeDocument/2006/relationships/hyperlink" Target="http://wilde-planten.nl/gewone%20raket.htm" TargetMode="External"/><Relationship Id="rId63" Type="http://schemas.openxmlformats.org/officeDocument/2006/relationships/hyperlink" Target="http://wilde-planten.nl/madeliefje.htm" TargetMode="External"/><Relationship Id="rId68" Type="http://schemas.openxmlformats.org/officeDocument/2006/relationships/hyperlink" Target="http://wilde-planten.nl/moerasmuur.htm" TargetMode="External"/><Relationship Id="rId7" Type="http://schemas.openxmlformats.org/officeDocument/2006/relationships/hyperlink" Target="http://wilde-planten.nl/smalle%20weegbree.htm" TargetMode="External"/><Relationship Id="rId71" Type="http://schemas.openxmlformats.org/officeDocument/2006/relationships/hyperlink" Target="http://wilde-planten.nl/peen.htm" TargetMode="External"/><Relationship Id="rId2" Type="http://schemas.openxmlformats.org/officeDocument/2006/relationships/hyperlink" Target="http://www.floravannederland.nl/planten/glanshaver/" TargetMode="External"/><Relationship Id="rId16" Type="http://schemas.openxmlformats.org/officeDocument/2006/relationships/hyperlink" Target="http://wilde-planten.nl/hondsdraf.htm" TargetMode="External"/><Relationship Id="rId29" Type="http://schemas.openxmlformats.org/officeDocument/2006/relationships/hyperlink" Target="http://wilde-planten.nl/veldereprijs.htm" TargetMode="External"/><Relationship Id="rId1" Type="http://schemas.openxmlformats.org/officeDocument/2006/relationships/hyperlink" Target="http://www.floravannederland.nl/planten/grote_brandnetel/" TargetMode="External"/><Relationship Id="rId6" Type="http://schemas.openxmlformats.org/officeDocument/2006/relationships/hyperlink" Target="http://wilde-planten.nl/witte%20klaver.htm" TargetMode="External"/><Relationship Id="rId11" Type="http://schemas.openxmlformats.org/officeDocument/2006/relationships/hyperlink" Target="http://wilde-planten.nl/veldzuring.htm" TargetMode="External"/><Relationship Id="rId24" Type="http://schemas.openxmlformats.org/officeDocument/2006/relationships/hyperlink" Target="http://wilde-planten.nl/bosveldkers.htm" TargetMode="External"/><Relationship Id="rId32" Type="http://schemas.openxmlformats.org/officeDocument/2006/relationships/hyperlink" Target="http://wilde-planten.nl/gewoon%20varkensgras.htm" TargetMode="External"/><Relationship Id="rId37" Type="http://schemas.openxmlformats.org/officeDocument/2006/relationships/hyperlink" Target="http://wilde-planten.nl/sint-Janskruid.htm" TargetMode="External"/><Relationship Id="rId40" Type="http://schemas.openxmlformats.org/officeDocument/2006/relationships/hyperlink" Target="http://wilde-planten.nl/grote%20wederik.htm" TargetMode="External"/><Relationship Id="rId45" Type="http://schemas.openxmlformats.org/officeDocument/2006/relationships/hyperlink" Target="http://wilde-planten.nl/vlasbekje.htm" TargetMode="External"/><Relationship Id="rId53" Type="http://schemas.openxmlformats.org/officeDocument/2006/relationships/hyperlink" Target="http://wilde-planten.nl/pitrus.htm" TargetMode="External"/><Relationship Id="rId58" Type="http://schemas.openxmlformats.org/officeDocument/2006/relationships/hyperlink" Target="http://wilde-planten.nl/gestreepte%20witbol.htm" TargetMode="External"/><Relationship Id="rId66" Type="http://schemas.openxmlformats.org/officeDocument/2006/relationships/hyperlink" Target="http://wilde-planten.nl/amerikaanse%20vogelkers.htm" TargetMode="External"/><Relationship Id="rId5" Type="http://schemas.openxmlformats.org/officeDocument/2006/relationships/hyperlink" Target="http://wilde-planten.nl/paardenbloem.htm" TargetMode="External"/><Relationship Id="rId15" Type="http://schemas.openxmlformats.org/officeDocument/2006/relationships/hyperlink" Target="http://wilde-planten.nl/ridderzuring.htm" TargetMode="External"/><Relationship Id="rId23" Type="http://schemas.openxmlformats.org/officeDocument/2006/relationships/hyperlink" Target="http://wilde-planten.nl/riet.htm" TargetMode="External"/><Relationship Id="rId28" Type="http://schemas.openxmlformats.org/officeDocument/2006/relationships/hyperlink" Target="http://wilde-planten.nl/kleine%20veldkers.htm" TargetMode="External"/><Relationship Id="rId36" Type="http://schemas.openxmlformats.org/officeDocument/2006/relationships/hyperlink" Target="http://nl.wikipedia.org/wiki/Klaproos" TargetMode="External"/><Relationship Id="rId49" Type="http://schemas.openxmlformats.org/officeDocument/2006/relationships/hyperlink" Target="http://wilde-planten.nl/mannagras.htm" TargetMode="External"/><Relationship Id="rId57" Type="http://schemas.openxmlformats.org/officeDocument/2006/relationships/hyperlink" Target="http://wilde-planten.nl/herderstasje.htm" TargetMode="External"/><Relationship Id="rId61" Type="http://schemas.openxmlformats.org/officeDocument/2006/relationships/hyperlink" Target="http://wilde-planten.nl/brem.htm" TargetMode="External"/><Relationship Id="rId10" Type="http://schemas.openxmlformats.org/officeDocument/2006/relationships/hyperlink" Target="http://wilde-planten.nl/gewone%20margriet.htm" TargetMode="External"/><Relationship Id="rId19" Type="http://schemas.openxmlformats.org/officeDocument/2006/relationships/hyperlink" Target="http://wilde-planten.nl/gewone%20braam.htm" TargetMode="External"/><Relationship Id="rId31" Type="http://schemas.openxmlformats.org/officeDocument/2006/relationships/hyperlink" Target="http://wilde-planten.nl/greppelrus.htm" TargetMode="External"/><Relationship Id="rId44" Type="http://schemas.openxmlformats.org/officeDocument/2006/relationships/hyperlink" Target="http://wilde-planten.nl/echte%20koekoeksbloem.htm" TargetMode="External"/><Relationship Id="rId52" Type="http://schemas.openxmlformats.org/officeDocument/2006/relationships/hyperlink" Target="http://nl.wikipedia.org/wiki/Sterrenkroos" TargetMode="External"/><Relationship Id="rId60" Type="http://schemas.openxmlformats.org/officeDocument/2006/relationships/hyperlink" Target="http://wilde-planten.nl/waterpeper.htm" TargetMode="External"/><Relationship Id="rId65" Type="http://schemas.openxmlformats.org/officeDocument/2006/relationships/hyperlink" Target="http://wilde-planten.nl/bochtige%20smele.htm" TargetMode="External"/><Relationship Id="rId4" Type="http://schemas.openxmlformats.org/officeDocument/2006/relationships/hyperlink" Target="http://wilde-planten.nl/kruipende%20boterbloem.htm" TargetMode="External"/><Relationship Id="rId9" Type="http://schemas.openxmlformats.org/officeDocument/2006/relationships/hyperlink" Target="http://wilde-planten.nl/boerenwormkruid.htm" TargetMode="External"/><Relationship Id="rId14" Type="http://schemas.openxmlformats.org/officeDocument/2006/relationships/hyperlink" Target="http://nl.wikipedia.org/wiki/Heermoes" TargetMode="External"/><Relationship Id="rId22" Type="http://schemas.openxmlformats.org/officeDocument/2006/relationships/hyperlink" Target="http://wilde-planten.nl/bijvoet.htm" TargetMode="External"/><Relationship Id="rId27" Type="http://schemas.openxmlformats.org/officeDocument/2006/relationships/hyperlink" Target="http://wilde-planten.nl/ruw%20beemdgras.htm" TargetMode="External"/><Relationship Id="rId30" Type="http://schemas.openxmlformats.org/officeDocument/2006/relationships/hyperlink" Target="http://wilde-planten.nl/zandraket.htm" TargetMode="External"/><Relationship Id="rId35" Type="http://schemas.openxmlformats.org/officeDocument/2006/relationships/hyperlink" Target="http://wilde-planten.nl/kantig%20hertshooi.htm" TargetMode="External"/><Relationship Id="rId43" Type="http://schemas.openxmlformats.org/officeDocument/2006/relationships/hyperlink" Target="http://wilde-planten.nl/klein%20kruiskruid.htm" TargetMode="External"/><Relationship Id="rId48" Type="http://schemas.openxmlformats.org/officeDocument/2006/relationships/hyperlink" Target="http://wilde-planten.nl/grote%20lisdodde.htm" TargetMode="External"/><Relationship Id="rId56" Type="http://schemas.openxmlformats.org/officeDocument/2006/relationships/hyperlink" Target="http://wilde-planten.nl/holpijp.htm" TargetMode="External"/><Relationship Id="rId64" Type="http://schemas.openxmlformats.org/officeDocument/2006/relationships/hyperlink" Target="http://wilde-planten.nl/hulst.htm" TargetMode="External"/><Relationship Id="rId69" Type="http://schemas.openxmlformats.org/officeDocument/2006/relationships/hyperlink" Target="http://nl.wikipedia.org/wiki/Havikskruid" TargetMode="External"/><Relationship Id="rId8" Type="http://schemas.openxmlformats.org/officeDocument/2006/relationships/hyperlink" Target="http://wilde-planten.nl/duizendblad.htm" TargetMode="External"/><Relationship Id="rId51" Type="http://schemas.openxmlformats.org/officeDocument/2006/relationships/hyperlink" Target="http://wilde-planten.nl/grote%20egelskop.htm" TargetMode="External"/><Relationship Id="rId3" Type="http://schemas.openxmlformats.org/officeDocument/2006/relationships/hyperlink" Target="http://wilde-planten.nl/zachte%20ooievaarsbek.htm" TargetMode="External"/><Relationship Id="rId12" Type="http://schemas.openxmlformats.org/officeDocument/2006/relationships/hyperlink" Target="http://wilde-planten.nl/rode%20klaver.htm" TargetMode="External"/><Relationship Id="rId17" Type="http://schemas.openxmlformats.org/officeDocument/2006/relationships/hyperlink" Target="http://wilde-planten.nl/vogelmuur.htm" TargetMode="External"/><Relationship Id="rId25" Type="http://schemas.openxmlformats.org/officeDocument/2006/relationships/hyperlink" Target="http://wilde-planten.nl/gewone%20hoornbloem.htm" TargetMode="External"/><Relationship Id="rId33" Type="http://schemas.openxmlformats.org/officeDocument/2006/relationships/hyperlink" Target="http://wilde-planten.nl/reuzenbalsemien.htm" TargetMode="External"/><Relationship Id="rId38" Type="http://schemas.openxmlformats.org/officeDocument/2006/relationships/hyperlink" Target="http://wilde-planten.nl/akkerdistel.htm" TargetMode="External"/><Relationship Id="rId46" Type="http://schemas.openxmlformats.org/officeDocument/2006/relationships/hyperlink" Target="http://wilde-planten.nl/kruipend%20zenegroen.htm" TargetMode="External"/><Relationship Id="rId59" Type="http://schemas.openxmlformats.org/officeDocument/2006/relationships/hyperlink" Target="http://wilde-planten.nl/krulzuring.htm" TargetMode="External"/><Relationship Id="rId67" Type="http://schemas.openxmlformats.org/officeDocument/2006/relationships/hyperlink" Target="http://wilde-planten.nl/zwarte%20els.htm" TargetMode="External"/><Relationship Id="rId20" Type="http://schemas.openxmlformats.org/officeDocument/2006/relationships/hyperlink" Target="http://wilde-planten.nl/vergeten%20wikke.htm" TargetMode="External"/><Relationship Id="rId41" Type="http://schemas.openxmlformats.org/officeDocument/2006/relationships/hyperlink" Target="http://wilde-planten.nl/ruw%20walstro.htm" TargetMode="External"/><Relationship Id="rId54" Type="http://schemas.openxmlformats.org/officeDocument/2006/relationships/hyperlink" Target="http://wilde-planten.nl/wolfspoot.htm" TargetMode="External"/><Relationship Id="rId62" Type="http://schemas.openxmlformats.org/officeDocument/2006/relationships/hyperlink" Target="http://wilde-planten.nl/gewoon%20reukgras.htm" TargetMode="External"/><Relationship Id="rId70" Type="http://schemas.openxmlformats.org/officeDocument/2006/relationships/hyperlink" Target="http://wilde-planten.nl/gewone%20engelwortel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tabSelected="1" topLeftCell="H1" workbookViewId="0">
      <pane ySplit="8700" topLeftCell="A83"/>
      <selection activeCell="P14" sqref="P14"/>
      <selection pane="bottomLeft" activeCell="H93" sqref="H93"/>
    </sheetView>
  </sheetViews>
  <sheetFormatPr defaultRowHeight="15" x14ac:dyDescent="0.25"/>
  <cols>
    <col min="1" max="1" width="23.42578125" customWidth="1"/>
    <col min="2" max="2" width="24.28515625" customWidth="1"/>
    <col min="3" max="3" width="20.140625" customWidth="1"/>
    <col min="4" max="4" width="23.5703125" customWidth="1"/>
    <col min="5" max="5" width="20" customWidth="1"/>
    <col min="6" max="6" width="23.42578125" customWidth="1"/>
    <col min="7" max="7" width="17.42578125" customWidth="1"/>
    <col min="8" max="8" width="22.140625" customWidth="1"/>
    <col min="9" max="9" width="26.5703125" customWidth="1"/>
    <col min="10" max="10" width="21.28515625" customWidth="1"/>
    <col min="11" max="11" width="25.85546875" customWidth="1"/>
    <col min="12" max="12" width="24.7109375" customWidth="1"/>
    <col min="13" max="13" width="26" customWidth="1"/>
    <col min="14" max="14" width="26" style="114" customWidth="1"/>
    <col min="15" max="15" width="26.5703125" customWidth="1"/>
    <col min="16" max="16" width="26.28515625" customWidth="1"/>
    <col min="17" max="17" width="22.7109375" customWidth="1"/>
  </cols>
  <sheetData>
    <row r="1" spans="1:17" x14ac:dyDescent="0.25">
      <c r="A1" s="54">
        <v>42480</v>
      </c>
      <c r="B1" s="102">
        <v>42487</v>
      </c>
      <c r="C1" s="102">
        <v>42494</v>
      </c>
      <c r="D1" s="102">
        <v>42501</v>
      </c>
      <c r="E1" s="102">
        <v>42508</v>
      </c>
      <c r="F1" s="102">
        <v>42515</v>
      </c>
      <c r="G1" s="102">
        <v>42522</v>
      </c>
      <c r="H1" s="102">
        <v>42529</v>
      </c>
      <c r="I1" s="102">
        <v>42536</v>
      </c>
      <c r="J1" s="102">
        <v>42543</v>
      </c>
      <c r="K1" s="102">
        <v>42550</v>
      </c>
      <c r="L1" s="102">
        <v>42557</v>
      </c>
      <c r="M1" s="54">
        <v>42585</v>
      </c>
      <c r="N1" s="54">
        <v>42592</v>
      </c>
      <c r="O1" s="54">
        <v>42599</v>
      </c>
      <c r="P1" s="54">
        <v>42606</v>
      </c>
      <c r="Q1" s="54">
        <v>42613</v>
      </c>
    </row>
    <row r="2" spans="1:17" ht="30" x14ac:dyDescent="0.25">
      <c r="A2" t="s">
        <v>1955</v>
      </c>
      <c r="B2" t="s">
        <v>908</v>
      </c>
      <c r="C2" t="s">
        <v>488</v>
      </c>
      <c r="D2" t="s">
        <v>1972</v>
      </c>
      <c r="E2" t="s">
        <v>1980</v>
      </c>
      <c r="F2" t="s">
        <v>2069</v>
      </c>
      <c r="G2" s="107" t="s">
        <v>2071</v>
      </c>
      <c r="H2" t="s">
        <v>908</v>
      </c>
      <c r="I2" t="s">
        <v>2079</v>
      </c>
      <c r="J2" t="s">
        <v>777</v>
      </c>
      <c r="K2" t="s">
        <v>2102</v>
      </c>
      <c r="L2" t="s">
        <v>2103</v>
      </c>
      <c r="M2" t="s">
        <v>1598</v>
      </c>
      <c r="O2" t="s">
        <v>1872</v>
      </c>
      <c r="P2" t="s">
        <v>2125</v>
      </c>
      <c r="Q2" t="s">
        <v>2127</v>
      </c>
    </row>
    <row r="3" spans="1:17" x14ac:dyDescent="0.25">
      <c r="A3" t="s">
        <v>1956</v>
      </c>
      <c r="B3" t="s">
        <v>1957</v>
      </c>
      <c r="C3" t="s">
        <v>1958</v>
      </c>
      <c r="D3" t="s">
        <v>1973</v>
      </c>
      <c r="E3" t="s">
        <v>2070</v>
      </c>
      <c r="F3" t="s">
        <v>708</v>
      </c>
      <c r="H3" t="s">
        <v>1957</v>
      </c>
      <c r="I3" t="s">
        <v>2078</v>
      </c>
      <c r="J3" t="s">
        <v>2086</v>
      </c>
      <c r="K3" t="s">
        <v>2101</v>
      </c>
      <c r="L3" s="116" t="s">
        <v>2128</v>
      </c>
      <c r="M3" t="s">
        <v>1946</v>
      </c>
      <c r="O3" t="s">
        <v>2129</v>
      </c>
      <c r="P3" t="s">
        <v>2130</v>
      </c>
      <c r="Q3" t="s">
        <v>708</v>
      </c>
    </row>
    <row r="4" spans="1:17" x14ac:dyDescent="0.25">
      <c r="A4" s="29" t="s">
        <v>1951</v>
      </c>
      <c r="B4" s="103" t="s">
        <v>920</v>
      </c>
      <c r="C4" s="104" t="s">
        <v>1959</v>
      </c>
      <c r="D4" s="105" t="s">
        <v>1967</v>
      </c>
      <c r="E4" s="108" t="s">
        <v>1605</v>
      </c>
      <c r="F4" s="106" t="s">
        <v>2001</v>
      </c>
      <c r="H4" s="109" t="s">
        <v>1347</v>
      </c>
      <c r="I4" s="110" t="s">
        <v>1020</v>
      </c>
      <c r="J4" s="111" t="s">
        <v>1351</v>
      </c>
      <c r="K4" s="112" t="s">
        <v>2096</v>
      </c>
      <c r="L4" s="112" t="str">
        <f>HYPERLINK("http://images.google.be/images?q=Ophioglossum vulgatum L.&amp;hl=nl&amp;btnG=Afbeeldingen+zoeken","Addertong")</f>
        <v>Addertong</v>
      </c>
      <c r="M4" s="113" t="s">
        <v>1020</v>
      </c>
      <c r="N4" s="114" t="s">
        <v>2118</v>
      </c>
      <c r="O4" t="s">
        <v>920</v>
      </c>
      <c r="P4" s="115" t="s">
        <v>2119</v>
      </c>
      <c r="Q4" s="116" t="s">
        <v>920</v>
      </c>
    </row>
    <row r="5" spans="1:17" x14ac:dyDescent="0.25">
      <c r="A5" s="29" t="s">
        <v>1954</v>
      </c>
      <c r="B5" s="103" t="s">
        <v>923</v>
      </c>
      <c r="C5" s="104" t="s">
        <v>1606</v>
      </c>
      <c r="D5" s="105" t="s">
        <v>929</v>
      </c>
      <c r="E5" s="108" t="s">
        <v>1974</v>
      </c>
      <c r="F5" s="106" t="s">
        <v>2068</v>
      </c>
      <c r="H5" s="109" t="s">
        <v>1354</v>
      </c>
      <c r="I5" s="110" t="s">
        <v>920</v>
      </c>
      <c r="J5" s="111" t="s">
        <v>1768</v>
      </c>
      <c r="K5" s="112" t="s">
        <v>920</v>
      </c>
      <c r="L5" s="112" t="str">
        <f>HYPERLINK("http://images.google.be/images?q=Polygonum bistorta&amp;hl=nl&amp;btnG=Afbeeldingen+zoeken","Adderwortel")</f>
        <v>Adderwortel</v>
      </c>
      <c r="M5" s="113" t="s">
        <v>920</v>
      </c>
      <c r="O5" t="s">
        <v>923</v>
      </c>
      <c r="P5" s="115" t="s">
        <v>923</v>
      </c>
      <c r="Q5" s="116" t="s">
        <v>923</v>
      </c>
    </row>
    <row r="6" spans="1:17" x14ac:dyDescent="0.25">
      <c r="A6" s="29" t="s">
        <v>1600</v>
      </c>
      <c r="B6" s="103" t="s">
        <v>927</v>
      </c>
      <c r="C6" s="104" t="s">
        <v>923</v>
      </c>
      <c r="D6" s="105" t="s">
        <v>1968</v>
      </c>
      <c r="E6" s="108" t="s">
        <v>1038</v>
      </c>
      <c r="F6" s="106" t="s">
        <v>2063</v>
      </c>
      <c r="H6" s="109" t="s">
        <v>1031</v>
      </c>
      <c r="I6" s="110" t="s">
        <v>922</v>
      </c>
      <c r="J6" s="111" t="s">
        <v>1354</v>
      </c>
      <c r="K6" s="112" t="s">
        <v>1344</v>
      </c>
      <c r="L6" s="112" t="str">
        <f>HYPERLINK("http://images.google.be/images?q=Cirsium arvense&amp;hl=nl&amp;btnG=Afbeeldingen+zoeken","Akkerdistel")</f>
        <v>Akkerdistel</v>
      </c>
      <c r="M6" s="113" t="s">
        <v>1345</v>
      </c>
      <c r="O6" t="s">
        <v>1954</v>
      </c>
      <c r="P6" s="115" t="s">
        <v>1776</v>
      </c>
      <c r="Q6" s="116" t="s">
        <v>1599</v>
      </c>
    </row>
    <row r="7" spans="1:17" x14ac:dyDescent="0.25">
      <c r="A7" s="29" t="s">
        <v>1503</v>
      </c>
      <c r="B7" s="103" t="s">
        <v>1347</v>
      </c>
      <c r="C7" s="104" t="s">
        <v>926</v>
      </c>
      <c r="D7" s="105" t="s">
        <v>1349</v>
      </c>
      <c r="E7" s="108" t="s">
        <v>1975</v>
      </c>
      <c r="F7" s="106" t="s">
        <v>1991</v>
      </c>
      <c r="H7" s="109" t="s">
        <v>2072</v>
      </c>
      <c r="I7" s="110" t="s">
        <v>1675</v>
      </c>
      <c r="J7" s="111" t="s">
        <v>1355</v>
      </c>
      <c r="K7" s="112" t="s">
        <v>923</v>
      </c>
      <c r="L7" s="112" t="str">
        <f>HYPERLINK("http://images.google.be/images?q=Trifolium hybridum ssp. hybridum&amp;hl=nl&amp;btnG=Afbeeldingen+zoeken","Basterdklaver")</f>
        <v>Basterdklaver</v>
      </c>
      <c r="M7" s="113" t="s">
        <v>923</v>
      </c>
      <c r="O7" t="s">
        <v>1635</v>
      </c>
      <c r="P7" s="115" t="s">
        <v>927</v>
      </c>
      <c r="Q7" s="116" t="s">
        <v>1023</v>
      </c>
    </row>
    <row r="8" spans="1:17" x14ac:dyDescent="0.25">
      <c r="A8" s="29" t="s">
        <v>1677</v>
      </c>
      <c r="B8" s="103" t="s">
        <v>929</v>
      </c>
      <c r="C8" s="104" t="s">
        <v>1079</v>
      </c>
      <c r="D8" s="105" t="s">
        <v>1703</v>
      </c>
      <c r="E8" s="108" t="s">
        <v>1976</v>
      </c>
      <c r="F8" s="106" t="s">
        <v>2044</v>
      </c>
      <c r="H8" s="109" t="s">
        <v>937</v>
      </c>
      <c r="I8" s="110" t="s">
        <v>1566</v>
      </c>
      <c r="J8" s="111" t="s">
        <v>1083</v>
      </c>
      <c r="K8" s="112" t="s">
        <v>1954</v>
      </c>
      <c r="L8" s="112" t="str">
        <f>HYPERLINK("http://images.google.be/images?q=Veronica beccabunga&amp;hl=nl&amp;btnG=Afbeeldingen+zoeken","Beekpunge")</f>
        <v>Beekpunge</v>
      </c>
      <c r="M8" s="113" t="s">
        <v>1954</v>
      </c>
      <c r="O8" t="s">
        <v>1023</v>
      </c>
      <c r="P8" s="115" t="s">
        <v>1079</v>
      </c>
      <c r="Q8" s="116" t="s">
        <v>927</v>
      </c>
    </row>
    <row r="9" spans="1:17" x14ac:dyDescent="0.25">
      <c r="A9" s="29" t="s">
        <v>929</v>
      </c>
      <c r="B9" s="103" t="s">
        <v>1349</v>
      </c>
      <c r="C9" s="104" t="s">
        <v>928</v>
      </c>
      <c r="D9" s="105" t="s">
        <v>1353</v>
      </c>
      <c r="E9" s="108" t="s">
        <v>1354</v>
      </c>
      <c r="F9" s="106" t="s">
        <v>2067</v>
      </c>
      <c r="H9" s="109" t="s">
        <v>1636</v>
      </c>
      <c r="I9" s="110" t="s">
        <v>923</v>
      </c>
      <c r="J9" s="111" t="s">
        <v>937</v>
      </c>
      <c r="K9" s="112" t="s">
        <v>1635</v>
      </c>
      <c r="L9" s="112" t="str">
        <f>HYPERLINK("http://images.google.be/images?q=Cynosurus cristatus&amp;hl=nl&amp;btnG=Afbeeldingen+zoeken","Beemdkamgras")</f>
        <v>Beemdkamgras</v>
      </c>
      <c r="M9" s="113" t="s">
        <v>927</v>
      </c>
      <c r="O9" t="s">
        <v>927</v>
      </c>
      <c r="P9" s="115" t="s">
        <v>1782</v>
      </c>
      <c r="Q9" s="116" t="s">
        <v>928</v>
      </c>
    </row>
    <row r="10" spans="1:17" x14ac:dyDescent="0.25">
      <c r="A10" s="29" t="s">
        <v>1507</v>
      </c>
      <c r="B10" s="103" t="s">
        <v>1836</v>
      </c>
      <c r="C10" s="104" t="s">
        <v>1568</v>
      </c>
      <c r="D10" s="105" t="s">
        <v>937</v>
      </c>
      <c r="E10" s="108" t="s">
        <v>1355</v>
      </c>
      <c r="F10" s="106" t="s">
        <v>2043</v>
      </c>
      <c r="H10" s="109" t="s">
        <v>1705</v>
      </c>
      <c r="I10" s="110" t="s">
        <v>926</v>
      </c>
      <c r="J10" s="111" t="s">
        <v>1705</v>
      </c>
      <c r="K10" s="112" t="s">
        <v>1023</v>
      </c>
      <c r="L10" s="112" t="str">
        <f>HYPERLINK("http://images.google.be/images?q=Knautia arvensis&amp;hl=nl&amp;btnG=Afbeeldingen+zoeken","Beemdkroon")</f>
        <v>Beemdkroon</v>
      </c>
      <c r="M10" s="113" t="s">
        <v>1782</v>
      </c>
      <c r="O10" t="s">
        <v>928</v>
      </c>
      <c r="P10" s="115" t="s">
        <v>929</v>
      </c>
      <c r="Q10" s="116" t="s">
        <v>497</v>
      </c>
    </row>
    <row r="11" spans="1:17" x14ac:dyDescent="0.25">
      <c r="A11" s="29" t="s">
        <v>1080</v>
      </c>
      <c r="B11" s="103" t="s">
        <v>1736</v>
      </c>
      <c r="C11" s="104" t="s">
        <v>1347</v>
      </c>
      <c r="D11" s="105" t="s">
        <v>1682</v>
      </c>
      <c r="E11" s="108" t="s">
        <v>937</v>
      </c>
      <c r="F11" s="106" t="s">
        <v>2042</v>
      </c>
      <c r="H11" s="109" t="s">
        <v>1363</v>
      </c>
      <c r="I11" s="110" t="s">
        <v>927</v>
      </c>
      <c r="J11" s="111" t="s">
        <v>1363</v>
      </c>
      <c r="K11" s="112" t="s">
        <v>927</v>
      </c>
      <c r="L11" s="112" t="str">
        <f>HYPERLINK("http://images.google.be/images?q=Campanula rhomboidalis L.&amp;hl=nl&amp;btnG=Afbeeldingen+zoeken","Bergklokje")</f>
        <v>Bergklokje</v>
      </c>
      <c r="M11" s="113" t="s">
        <v>1347</v>
      </c>
      <c r="O11" t="s">
        <v>1676</v>
      </c>
      <c r="P11" s="115" t="s">
        <v>1027</v>
      </c>
      <c r="Q11" s="116" t="s">
        <v>1347</v>
      </c>
    </row>
    <row r="12" spans="1:17" x14ac:dyDescent="0.25">
      <c r="A12" s="29" t="s">
        <v>1081</v>
      </c>
      <c r="B12" s="103" t="s">
        <v>39</v>
      </c>
      <c r="C12" s="104" t="s">
        <v>1960</v>
      </c>
      <c r="D12" s="105" t="s">
        <v>1705</v>
      </c>
      <c r="E12" s="108" t="s">
        <v>1977</v>
      </c>
      <c r="F12" s="106" t="s">
        <v>2009</v>
      </c>
      <c r="H12" s="109" t="s">
        <v>1036</v>
      </c>
      <c r="I12" s="110" t="s">
        <v>1568</v>
      </c>
      <c r="J12" s="111" t="s">
        <v>1363</v>
      </c>
      <c r="K12" s="112" t="s">
        <v>1879</v>
      </c>
      <c r="L12" s="112" t="str">
        <f>HYPERLINK("http://images.google.be/images?q=Juncus conglomeratus&amp;hl=nl&amp;btnG=Afbeeldingen+zoeken","Biezenknoppen")</f>
        <v>Biezenknoppen</v>
      </c>
      <c r="M12" s="113" t="s">
        <v>1024</v>
      </c>
      <c r="O12" t="s">
        <v>497</v>
      </c>
      <c r="P12" s="115" t="s">
        <v>1610</v>
      </c>
      <c r="Q12" s="116" t="s">
        <v>1024</v>
      </c>
    </row>
    <row r="13" spans="1:17" x14ac:dyDescent="0.25">
      <c r="A13" s="29" t="s">
        <v>934</v>
      </c>
      <c r="B13" s="103" t="s">
        <v>1610</v>
      </c>
      <c r="C13" s="104" t="s">
        <v>1677</v>
      </c>
      <c r="D13" s="105" t="s">
        <v>948</v>
      </c>
      <c r="E13" s="108" t="s">
        <v>1636</v>
      </c>
      <c r="F13" s="106" t="s">
        <v>2054</v>
      </c>
      <c r="H13" s="109" t="s">
        <v>946</v>
      </c>
      <c r="I13" s="110" t="s">
        <v>1347</v>
      </c>
      <c r="J13" s="111" t="s">
        <v>946</v>
      </c>
      <c r="K13" s="112" t="s">
        <v>1346</v>
      </c>
      <c r="L13" s="112" t="str">
        <f>HYPERLINK("http://images.google.be/images?q=Artemisia vulgaris&amp;hl=nl&amp;btnG=Afbeeldingen+zoeken","Bijvoet")</f>
        <v>Bijvoet</v>
      </c>
      <c r="M13" s="113" t="s">
        <v>1348</v>
      </c>
      <c r="O13" t="s">
        <v>1024</v>
      </c>
      <c r="P13" s="115" t="s">
        <v>1777</v>
      </c>
      <c r="Q13" s="116" t="s">
        <v>1505</v>
      </c>
    </row>
    <row r="14" spans="1:17" x14ac:dyDescent="0.25">
      <c r="A14" s="29" t="s">
        <v>936</v>
      </c>
      <c r="B14" s="103" t="s">
        <v>1081</v>
      </c>
      <c r="C14" s="104" t="s">
        <v>929</v>
      </c>
      <c r="D14" s="105" t="s">
        <v>1040</v>
      </c>
      <c r="E14" s="108" t="s">
        <v>946</v>
      </c>
      <c r="F14" s="106" t="s">
        <v>2035</v>
      </c>
      <c r="H14" s="109" t="s">
        <v>950</v>
      </c>
      <c r="I14" s="110" t="s">
        <v>1024</v>
      </c>
      <c r="J14" s="111" t="s">
        <v>950</v>
      </c>
      <c r="K14" s="112" t="s">
        <v>1639</v>
      </c>
      <c r="L14" s="112" t="str">
        <f>HYPERLINK("http://images.google.be/images?q=Solanum dulcamara&amp;hl=nl&amp;btnG=Afbeeldingen+zoeken","Bitterzoet")</f>
        <v>Bitterzoet</v>
      </c>
      <c r="M14" s="113" t="s">
        <v>1349</v>
      </c>
      <c r="O14" t="s">
        <v>1702</v>
      </c>
      <c r="P14" s="115" t="s">
        <v>1353</v>
      </c>
      <c r="Q14" s="116" t="s">
        <v>1025</v>
      </c>
    </row>
    <row r="15" spans="1:17" x14ac:dyDescent="0.25">
      <c r="A15" s="29" t="s">
        <v>1033</v>
      </c>
      <c r="B15" s="103" t="s">
        <v>1704</v>
      </c>
      <c r="C15" s="104" t="s">
        <v>930</v>
      </c>
      <c r="D15" s="105" t="s">
        <v>950</v>
      </c>
      <c r="E15" s="108" t="s">
        <v>950</v>
      </c>
      <c r="F15" s="106" t="s">
        <v>2012</v>
      </c>
      <c r="H15" s="109" t="s">
        <v>1093</v>
      </c>
      <c r="I15" s="110" t="s">
        <v>2074</v>
      </c>
      <c r="J15" s="111" t="s">
        <v>950</v>
      </c>
      <c r="K15" s="112" t="s">
        <v>1641</v>
      </c>
      <c r="L15" s="112" t="str">
        <f>HYPERLINK("http://images.google.be/images?q=Scirpus sylvaticus&amp;hl=nl&amp;btnG=Afbeeldingen+zoeken","Bosbies")</f>
        <v>Bosbies</v>
      </c>
      <c r="M15" s="113" t="s">
        <v>1026</v>
      </c>
      <c r="O15" t="s">
        <v>1505</v>
      </c>
      <c r="P15" s="115" t="s">
        <v>1354</v>
      </c>
      <c r="Q15" s="116" t="s">
        <v>1677</v>
      </c>
    </row>
    <row r="16" spans="1:17" x14ac:dyDescent="0.25">
      <c r="A16" s="29" t="s">
        <v>938</v>
      </c>
      <c r="B16" s="103" t="s">
        <v>937</v>
      </c>
      <c r="C16" s="104" t="s">
        <v>1349</v>
      </c>
      <c r="D16" s="105" t="s">
        <v>962</v>
      </c>
      <c r="E16" s="108" t="s">
        <v>1045</v>
      </c>
      <c r="F16" s="106" t="s">
        <v>2064</v>
      </c>
      <c r="H16" s="109" t="s">
        <v>969</v>
      </c>
      <c r="I16" s="110" t="s">
        <v>1025</v>
      </c>
      <c r="J16" s="111" t="s">
        <v>1370</v>
      </c>
      <c r="K16" s="112" t="s">
        <v>1446</v>
      </c>
      <c r="L16" s="112" t="str">
        <f>HYPERLINK("http://images.google.be/images?q=Rubus , spec&amp;hl=nl&amp;btnG=Afbeeldingen+zoeken","Braam spec.")</f>
        <v>Braam spec.</v>
      </c>
      <c r="M16" s="113" t="s">
        <v>1571</v>
      </c>
      <c r="O16" t="s">
        <v>1505</v>
      </c>
      <c r="P16" s="115" t="s">
        <v>1656</v>
      </c>
      <c r="Q16" s="116" t="s">
        <v>929</v>
      </c>
    </row>
    <row r="17" spans="1:17" x14ac:dyDescent="0.25">
      <c r="A17" s="29" t="s">
        <v>942</v>
      </c>
      <c r="B17" s="103" t="s">
        <v>1033</v>
      </c>
      <c r="C17" s="104" t="s">
        <v>1028</v>
      </c>
      <c r="D17" s="105" t="s">
        <v>1969</v>
      </c>
      <c r="E17" s="108" t="s">
        <v>1515</v>
      </c>
      <c r="F17" s="106" t="s">
        <v>1995</v>
      </c>
      <c r="H17" s="109" t="s">
        <v>1379</v>
      </c>
      <c r="I17" s="110" t="s">
        <v>929</v>
      </c>
      <c r="J17" s="111" t="s">
        <v>1045</v>
      </c>
      <c r="K17" s="112" t="s">
        <v>1449</v>
      </c>
      <c r="L17" s="112" t="str">
        <f>HYPERLINK("http://images.google.be/images?q=Lychnis flos-cuculi&amp;hl=nl&amp;btnG=Afbeeldingen+zoeken","Echte koekoeksbloem")</f>
        <v>Echte koekoeksbloem</v>
      </c>
      <c r="M17" s="113" t="s">
        <v>1028</v>
      </c>
      <c r="O17" t="s">
        <v>1026</v>
      </c>
      <c r="P17" s="115" t="s">
        <v>2120</v>
      </c>
      <c r="Q17" s="116" t="s">
        <v>930</v>
      </c>
    </row>
    <row r="18" spans="1:17" x14ac:dyDescent="0.25">
      <c r="A18" s="29" t="s">
        <v>943</v>
      </c>
      <c r="B18" s="103" t="s">
        <v>938</v>
      </c>
      <c r="C18" s="104" t="s">
        <v>1029</v>
      </c>
      <c r="D18" s="105" t="s">
        <v>965</v>
      </c>
      <c r="E18" s="108" t="s">
        <v>969</v>
      </c>
      <c r="F18" s="106" t="s">
        <v>2038</v>
      </c>
      <c r="H18" s="109" t="s">
        <v>1097</v>
      </c>
      <c r="I18" s="110" t="s">
        <v>930</v>
      </c>
      <c r="J18" s="111" t="s">
        <v>1515</v>
      </c>
      <c r="K18" s="112" t="s">
        <v>1451</v>
      </c>
      <c r="L18" s="112" t="str">
        <f>HYPERLINK("http://images.google.be/images?q=Valeriana repens&amp;hl=nl&amp;btnG=Afbeeldingen+zoeken","Echte valeriaan")</f>
        <v>Echte valeriaan</v>
      </c>
      <c r="M18" s="113" t="s">
        <v>1610</v>
      </c>
      <c r="O18" t="s">
        <v>1571</v>
      </c>
      <c r="P18" s="115" t="s">
        <v>936</v>
      </c>
      <c r="Q18" s="116" t="s">
        <v>931</v>
      </c>
    </row>
    <row r="19" spans="1:17" x14ac:dyDescent="0.25">
      <c r="A19" s="29" t="s">
        <v>1513</v>
      </c>
      <c r="B19" s="103" t="s">
        <v>939</v>
      </c>
      <c r="C19" s="104" t="s">
        <v>1961</v>
      </c>
      <c r="D19" s="105" t="s">
        <v>970</v>
      </c>
      <c r="E19" s="108" t="s">
        <v>1390</v>
      </c>
      <c r="F19" s="106" t="s">
        <v>2023</v>
      </c>
      <c r="H19" s="109" t="s">
        <v>1097</v>
      </c>
      <c r="I19" s="110" t="s">
        <v>1349</v>
      </c>
      <c r="J19" s="111" t="s">
        <v>2080</v>
      </c>
      <c r="K19" s="112" t="s">
        <v>929</v>
      </c>
      <c r="L19" s="112" t="str">
        <f>HYPERLINK("http://images.google.be/images?q=Vicia sativa&amp;hl=nl&amp;btnG=Afbeeldingen+zoeken","Een wikke (geen Ned.)")</f>
        <v>Een wikke (geen Ned.)</v>
      </c>
      <c r="M19" s="113" t="s">
        <v>1354</v>
      </c>
      <c r="O19" t="s">
        <v>1602</v>
      </c>
      <c r="P19" s="115" t="s">
        <v>2121</v>
      </c>
      <c r="Q19" s="116" t="s">
        <v>1026</v>
      </c>
    </row>
    <row r="20" spans="1:17" x14ac:dyDescent="0.25">
      <c r="A20" s="29" t="s">
        <v>944</v>
      </c>
      <c r="B20" s="103" t="s">
        <v>940</v>
      </c>
      <c r="C20" s="104" t="s">
        <v>1033</v>
      </c>
      <c r="D20" s="105" t="s">
        <v>971</v>
      </c>
      <c r="E20" s="108" t="s">
        <v>993</v>
      </c>
      <c r="F20" s="106" t="s">
        <v>2014</v>
      </c>
      <c r="H20" s="109" t="s">
        <v>980</v>
      </c>
      <c r="I20" s="110" t="s">
        <v>1026</v>
      </c>
      <c r="J20" s="111" t="s">
        <v>969</v>
      </c>
      <c r="K20" s="112" t="s">
        <v>1348</v>
      </c>
      <c r="L20" s="112" t="str">
        <f>HYPERLINK("http://images.google.be/images?q=Lolium perenne&amp;hl=nl&amp;btnG=Afbeeldingen+zoeken","Engels raaigras")</f>
        <v>Engels raaigras</v>
      </c>
      <c r="M20" s="113" t="s">
        <v>1031</v>
      </c>
      <c r="O20" t="s">
        <v>1777</v>
      </c>
      <c r="P20" s="115" t="s">
        <v>2122</v>
      </c>
      <c r="Q20" s="116" t="s">
        <v>1836</v>
      </c>
    </row>
    <row r="21" spans="1:17" x14ac:dyDescent="0.25">
      <c r="A21" s="29" t="s">
        <v>1705</v>
      </c>
      <c r="B21" s="103" t="s">
        <v>1361</v>
      </c>
      <c r="C21" s="104" t="s">
        <v>1575</v>
      </c>
      <c r="D21" s="105" t="s">
        <v>974</v>
      </c>
      <c r="E21" s="108" t="s">
        <v>994</v>
      </c>
      <c r="F21" s="106" t="s">
        <v>2037</v>
      </c>
      <c r="H21" s="109" t="s">
        <v>1387</v>
      </c>
      <c r="I21" s="110" t="s">
        <v>1861</v>
      </c>
      <c r="J21" s="111" t="s">
        <v>1377</v>
      </c>
      <c r="K21" s="112" t="s">
        <v>1349</v>
      </c>
      <c r="L21" s="112" t="str">
        <f>HYPERLINK("http://images.google.be/images?q=Carex demissa&amp;hl=nl&amp;btnG=Afbeeldingen+zoeken","Geelgroene zegge")</f>
        <v>Geelgroene zegge</v>
      </c>
      <c r="M21" s="113" t="s">
        <v>937</v>
      </c>
      <c r="O21" t="s">
        <v>1610</v>
      </c>
      <c r="P21" s="115" t="s">
        <v>1033</v>
      </c>
      <c r="Q21" s="116" t="s">
        <v>1610</v>
      </c>
    </row>
    <row r="22" spans="1:17" x14ac:dyDescent="0.25">
      <c r="A22" s="29" t="s">
        <v>1087</v>
      </c>
      <c r="B22" s="103" t="s">
        <v>1513</v>
      </c>
      <c r="C22" s="104" t="s">
        <v>938</v>
      </c>
      <c r="D22" s="105" t="s">
        <v>1521</v>
      </c>
      <c r="E22" s="108" t="s">
        <v>1647</v>
      </c>
      <c r="F22" s="106" t="s">
        <v>2028</v>
      </c>
      <c r="H22" s="109" t="s">
        <v>1389</v>
      </c>
      <c r="I22" s="110" t="s">
        <v>1028</v>
      </c>
      <c r="J22" s="111" t="s">
        <v>1379</v>
      </c>
      <c r="K22" s="112" t="s">
        <v>1350</v>
      </c>
      <c r="L22" s="112" t="str">
        <f>HYPERLINK("http://images.google.be/images?q=Viburnum opulus&amp;hl=nl&amp;btnG=Afbeeldingen+zoeken","Gelderse roos")</f>
        <v>Gelderse roos</v>
      </c>
      <c r="M22" s="113" t="s">
        <v>2105</v>
      </c>
      <c r="O22" t="s">
        <v>1080</v>
      </c>
      <c r="P22" s="115" t="s">
        <v>1511</v>
      </c>
      <c r="Q22" s="116" t="s">
        <v>1353</v>
      </c>
    </row>
    <row r="23" spans="1:17" x14ac:dyDescent="0.25">
      <c r="A23" s="29" t="s">
        <v>948</v>
      </c>
      <c r="B23" s="103" t="s">
        <v>944</v>
      </c>
      <c r="C23" s="104" t="s">
        <v>1034</v>
      </c>
      <c r="D23" s="105" t="s">
        <v>1521</v>
      </c>
      <c r="E23" s="108" t="s">
        <v>1978</v>
      </c>
      <c r="F23" s="106" t="s">
        <v>2019</v>
      </c>
      <c r="H23" s="109" t="s">
        <v>993</v>
      </c>
      <c r="I23" s="110" t="s">
        <v>39</v>
      </c>
      <c r="J23" s="111" t="s">
        <v>1097</v>
      </c>
      <c r="K23" s="112" t="s">
        <v>1571</v>
      </c>
      <c r="L23" s="112" t="str">
        <f>HYPERLINK("http://images.google.be/images?q=Iris pseudacorus&amp;hl=nl&amp;btnG=Afbeeldingen+zoeken","Gele lis")</f>
        <v>Gele lis</v>
      </c>
      <c r="M23" s="113" t="s">
        <v>1033</v>
      </c>
      <c r="O23" t="s">
        <v>1354</v>
      </c>
      <c r="P23" s="115" t="s">
        <v>938</v>
      </c>
      <c r="Q23" s="116" t="s">
        <v>1354</v>
      </c>
    </row>
    <row r="24" spans="1:17" x14ac:dyDescent="0.25">
      <c r="A24" s="29" t="s">
        <v>950</v>
      </c>
      <c r="B24" s="103" t="s">
        <v>1748</v>
      </c>
      <c r="C24" s="104" t="s">
        <v>1513</v>
      </c>
      <c r="D24" s="105" t="s">
        <v>979</v>
      </c>
      <c r="E24" s="108" t="s">
        <v>1000</v>
      </c>
      <c r="F24" s="106" t="s">
        <v>2017</v>
      </c>
      <c r="H24" s="109" t="s">
        <v>994</v>
      </c>
      <c r="I24" s="110" t="s">
        <v>1352</v>
      </c>
      <c r="J24" s="111" t="s">
        <v>2081</v>
      </c>
      <c r="K24" s="112" t="s">
        <v>2092</v>
      </c>
      <c r="L24" s="112" t="str">
        <f>HYPERLINK("http://images.google.be/images?q=Scrophularia auriculata&amp;hl=nl&amp;btnG=Afbeeldingen+zoeken","Geoord helmkruid")</f>
        <v>Geoord helmkruid</v>
      </c>
      <c r="M24" s="113" t="s">
        <v>1667</v>
      </c>
      <c r="O24" t="s">
        <v>1656</v>
      </c>
      <c r="P24" s="115" t="s">
        <v>1719</v>
      </c>
      <c r="Q24" s="116" t="s">
        <v>1574</v>
      </c>
    </row>
    <row r="25" spans="1:17" x14ac:dyDescent="0.25">
      <c r="A25" s="29" t="s">
        <v>952</v>
      </c>
      <c r="B25" s="103" t="s">
        <v>1705</v>
      </c>
      <c r="C25" s="104" t="s">
        <v>944</v>
      </c>
      <c r="D25" s="105" t="s">
        <v>1101</v>
      </c>
      <c r="E25" s="108" t="s">
        <v>1002</v>
      </c>
      <c r="F25" s="106" t="s">
        <v>293</v>
      </c>
      <c r="H25" s="109" t="s">
        <v>1000</v>
      </c>
      <c r="I25" s="110" t="s">
        <v>933</v>
      </c>
      <c r="J25" s="111" t="s">
        <v>1389</v>
      </c>
      <c r="K25" s="112" t="s">
        <v>1861</v>
      </c>
      <c r="L25" s="112" t="str">
        <f>HYPERLINK("http://images.google.be/images?q=Holcus lanatus&amp;hl=nl&amp;btnG=Afbeeldingen+zoeken","Gestreepte witbol")</f>
        <v>Gestreepte witbol</v>
      </c>
      <c r="M25" s="113" t="s">
        <v>1575</v>
      </c>
      <c r="O25" t="s">
        <v>1574</v>
      </c>
      <c r="P25" s="115" t="s">
        <v>1512</v>
      </c>
      <c r="Q25" s="116" t="s">
        <v>934</v>
      </c>
    </row>
    <row r="26" spans="1:17" x14ac:dyDescent="0.25">
      <c r="A26" s="29" t="s">
        <v>1947</v>
      </c>
      <c r="B26" s="103" t="s">
        <v>1088</v>
      </c>
      <c r="C26" s="104" t="s">
        <v>1086</v>
      </c>
      <c r="D26" s="105" t="s">
        <v>981</v>
      </c>
      <c r="E26" s="108" t="s">
        <v>1114</v>
      </c>
      <c r="F26" s="106" t="s">
        <v>1994</v>
      </c>
      <c r="H26" s="109" t="s">
        <v>1772</v>
      </c>
      <c r="I26" s="110" t="s">
        <v>1081</v>
      </c>
      <c r="J26" s="111" t="s">
        <v>1061</v>
      </c>
      <c r="K26" s="112" t="s">
        <v>1351</v>
      </c>
      <c r="L26" s="112" t="str">
        <f>HYPERLINK("http://images.google.be/images?q=Heracleum sphondylium&amp;hl=nl&amp;btnG=Afbeeldingen+zoeken","Gewone berenklauw")</f>
        <v>Gewone berenklauw</v>
      </c>
      <c r="M26" s="113" t="s">
        <v>1034</v>
      </c>
      <c r="O26" t="s">
        <v>1603</v>
      </c>
      <c r="P26" s="115" t="s">
        <v>939</v>
      </c>
      <c r="Q26" s="116" t="s">
        <v>1603</v>
      </c>
    </row>
    <row r="27" spans="1:17" x14ac:dyDescent="0.25">
      <c r="A27" s="29" t="s">
        <v>955</v>
      </c>
      <c r="B27" s="103" t="s">
        <v>947</v>
      </c>
      <c r="C27" s="104" t="s">
        <v>1705</v>
      </c>
      <c r="D27" s="105" t="s">
        <v>985</v>
      </c>
      <c r="E27" s="108" t="s">
        <v>1979</v>
      </c>
      <c r="F27" s="106" t="s">
        <v>2062</v>
      </c>
      <c r="H27" s="109" t="s">
        <v>1399</v>
      </c>
      <c r="I27" s="110" t="s">
        <v>1355</v>
      </c>
      <c r="J27" s="111" t="s">
        <v>993</v>
      </c>
      <c r="K27" s="112" t="s">
        <v>1610</v>
      </c>
      <c r="L27" s="112" t="str">
        <f>HYPERLINK("http://images.google.be/images?q=Angelica sylvestris&amp;hl=nl&amp;btnG=Afbeeldingen+zoeken","Gewone engelwortel")</f>
        <v>Gewone engelwortel</v>
      </c>
      <c r="M27" s="113" t="s">
        <v>2104</v>
      </c>
      <c r="O27" t="s">
        <v>1032</v>
      </c>
      <c r="P27" s="115" t="s">
        <v>940</v>
      </c>
      <c r="Q27" s="116" t="s">
        <v>1083</v>
      </c>
    </row>
    <row r="28" spans="1:17" x14ac:dyDescent="0.25">
      <c r="A28" s="29" t="s">
        <v>1948</v>
      </c>
      <c r="B28" s="103" t="s">
        <v>948</v>
      </c>
      <c r="C28" s="104" t="s">
        <v>1363</v>
      </c>
      <c r="D28" s="105" t="s">
        <v>1586</v>
      </c>
      <c r="F28" s="106" t="s">
        <v>1988</v>
      </c>
      <c r="H28" s="109" t="s">
        <v>1002</v>
      </c>
      <c r="I28" s="110" t="s">
        <v>1704</v>
      </c>
      <c r="J28" s="111" t="s">
        <v>994</v>
      </c>
      <c r="K28" s="112" t="s">
        <v>1352</v>
      </c>
      <c r="L28" s="112" t="str">
        <f>HYPERLINK("http://images.google.be/images?q=Cerastium fontanum&amp;hl=nl&amp;btnG=Afbeeldingen+zoeken","Gewone hoornbloem")</f>
        <v>Gewone hoornbloem</v>
      </c>
      <c r="M28" s="113" t="s">
        <v>1364</v>
      </c>
      <c r="O28" t="s">
        <v>935</v>
      </c>
      <c r="P28" s="115" t="s">
        <v>1363</v>
      </c>
      <c r="Q28" s="116" t="s">
        <v>936</v>
      </c>
    </row>
    <row r="29" spans="1:17" x14ac:dyDescent="0.25">
      <c r="A29" s="29" t="s">
        <v>958</v>
      </c>
      <c r="B29" s="103" t="s">
        <v>950</v>
      </c>
      <c r="C29" s="104" t="s">
        <v>946</v>
      </c>
      <c r="D29" s="105" t="s">
        <v>1057</v>
      </c>
      <c r="F29" s="106" t="s">
        <v>2034</v>
      </c>
      <c r="H29" s="109" t="s">
        <v>1403</v>
      </c>
      <c r="I29" s="110" t="s">
        <v>1032</v>
      </c>
      <c r="J29" s="111" t="s">
        <v>1000</v>
      </c>
      <c r="K29" s="112" t="s">
        <v>1611</v>
      </c>
      <c r="L29" s="112" t="str">
        <f>HYPERLINK("http://images.google.be/images?q=Dactylis glomerata&amp;hl=nl&amp;btnG=Afbeeldingen+zoeken","Gewone kropaar")</f>
        <v>Gewone kropaar</v>
      </c>
      <c r="M29" s="113" t="s">
        <v>1036</v>
      </c>
      <c r="O29" t="s">
        <v>936</v>
      </c>
      <c r="P29" s="115" t="s">
        <v>1087</v>
      </c>
      <c r="Q29" s="116" t="s">
        <v>1084</v>
      </c>
    </row>
    <row r="30" spans="1:17" x14ac:dyDescent="0.25">
      <c r="A30" s="29" t="s">
        <v>1953</v>
      </c>
      <c r="B30" s="103" t="s">
        <v>951</v>
      </c>
      <c r="C30" s="104" t="s">
        <v>1038</v>
      </c>
      <c r="D30" s="105" t="s">
        <v>1057</v>
      </c>
      <c r="F30" s="106" t="s">
        <v>2056</v>
      </c>
      <c r="H30" s="109" t="s">
        <v>1114</v>
      </c>
      <c r="I30" s="110" t="s">
        <v>1604</v>
      </c>
      <c r="J30" s="111" t="s">
        <v>2082</v>
      </c>
      <c r="K30" s="112" t="s">
        <v>1612</v>
      </c>
      <c r="L30" s="112" t="str">
        <f>HYPERLINK("http://images.google.be/images?q=Luzula campestris&amp;hl=nl&amp;btnG=Afbeeldingen+zoeken","Gewone veldbies")</f>
        <v>Gewone veldbies</v>
      </c>
      <c r="M30" s="113" t="s">
        <v>946</v>
      </c>
      <c r="O30" t="s">
        <v>937</v>
      </c>
      <c r="P30" s="115" t="s">
        <v>1036</v>
      </c>
      <c r="Q30" s="116" t="s">
        <v>937</v>
      </c>
    </row>
    <row r="31" spans="1:17" x14ac:dyDescent="0.25">
      <c r="A31" s="29" t="s">
        <v>959</v>
      </c>
      <c r="B31" s="103" t="s">
        <v>310</v>
      </c>
      <c r="C31" s="104" t="s">
        <v>1853</v>
      </c>
      <c r="D31" s="105" t="s">
        <v>988</v>
      </c>
      <c r="F31" s="106" t="s">
        <v>2031</v>
      </c>
      <c r="H31" s="109" t="s">
        <v>1410</v>
      </c>
      <c r="I31" s="110" t="s">
        <v>937</v>
      </c>
      <c r="J31" s="111" t="s">
        <v>1399</v>
      </c>
      <c r="K31" s="112" t="s">
        <v>2088</v>
      </c>
      <c r="L31" s="112" t="str">
        <f>HYPERLINK("http://images.google.be/images?q=Sambucus nigra&amp;hl=nl&amp;btnG=Afbeeldingen+zoeken","Gewone vlier")</f>
        <v>Gewone vlier</v>
      </c>
      <c r="M31" s="113" t="s">
        <v>1038</v>
      </c>
      <c r="O31" t="s">
        <v>1667</v>
      </c>
      <c r="P31" s="115" t="s">
        <v>946</v>
      </c>
      <c r="Q31" s="116" t="s">
        <v>1033</v>
      </c>
    </row>
    <row r="32" spans="1:17" x14ac:dyDescent="0.25">
      <c r="A32" s="29" t="s">
        <v>960</v>
      </c>
      <c r="B32" s="103" t="s">
        <v>1044</v>
      </c>
      <c r="C32" s="104" t="s">
        <v>948</v>
      </c>
      <c r="D32" s="105" t="s">
        <v>991</v>
      </c>
      <c r="F32" s="106" t="s">
        <v>1989</v>
      </c>
      <c r="I32" s="110" t="s">
        <v>1511</v>
      </c>
      <c r="J32" s="111" t="s">
        <v>1002</v>
      </c>
      <c r="K32" s="112" t="s">
        <v>1837</v>
      </c>
      <c r="L32" s="112" t="str">
        <f>HYPERLINK("http://images.google.be/images?q=Hypochaeris radicata&amp;hl=nl&amp;btnG=Afbeeldingen+zoeken","Gewoon biggenkruid")</f>
        <v>Gewoon biggenkruid</v>
      </c>
      <c r="M32" s="113" t="s">
        <v>948</v>
      </c>
      <c r="O32" t="s">
        <v>938</v>
      </c>
      <c r="P32" s="115" t="s">
        <v>1088</v>
      </c>
      <c r="Q32" s="116" t="s">
        <v>938</v>
      </c>
    </row>
    <row r="33" spans="1:17" x14ac:dyDescent="0.25">
      <c r="A33" s="29" t="s">
        <v>962</v>
      </c>
      <c r="B33" s="103" t="s">
        <v>318</v>
      </c>
      <c r="C33" s="104" t="s">
        <v>951</v>
      </c>
      <c r="D33" s="105" t="s">
        <v>1389</v>
      </c>
      <c r="F33" s="106" t="s">
        <v>1989</v>
      </c>
      <c r="I33" s="110" t="s">
        <v>1575</v>
      </c>
      <c r="K33" s="112" t="s">
        <v>1354</v>
      </c>
      <c r="L33" s="112" t="str">
        <f>HYPERLINK("http://images.google.be/images?q=Anthoxanthum odoratum&amp;hl=nl&amp;btnG=Afbeeldingen+zoeken","Gewoon reukgras")</f>
        <v>Gewoon reukgras</v>
      </c>
      <c r="M33" s="113" t="s">
        <v>952</v>
      </c>
      <c r="O33" t="s">
        <v>939</v>
      </c>
      <c r="P33" s="115" t="s">
        <v>948</v>
      </c>
      <c r="Q33" s="116" t="s">
        <v>939</v>
      </c>
    </row>
    <row r="34" spans="1:17" x14ac:dyDescent="0.25">
      <c r="A34" s="29" t="s">
        <v>965</v>
      </c>
      <c r="B34" s="103" t="s">
        <v>959</v>
      </c>
      <c r="C34" s="104" t="s">
        <v>952</v>
      </c>
      <c r="D34" s="105" t="s">
        <v>1970</v>
      </c>
      <c r="F34" s="106" t="s">
        <v>2033</v>
      </c>
      <c r="H34" s="109" t="s">
        <v>2073</v>
      </c>
      <c r="I34" s="110" t="s">
        <v>939</v>
      </c>
      <c r="J34" s="111" t="s">
        <v>1635</v>
      </c>
      <c r="K34" s="112" t="s">
        <v>1355</v>
      </c>
      <c r="L34" s="112" t="str">
        <f>HYPERLINK("http://images.google.be/images?q=Agrostis capillaris&amp;hl=nl&amp;btnG=Afbeeldingen+zoeken","Gewoon struisgras")</f>
        <v>Gewoon struisgras</v>
      </c>
      <c r="M34" s="113" t="s">
        <v>310</v>
      </c>
      <c r="O34" t="s">
        <v>941</v>
      </c>
      <c r="P34" s="115" t="s">
        <v>1090</v>
      </c>
      <c r="Q34" s="116" t="s">
        <v>940</v>
      </c>
    </row>
    <row r="35" spans="1:17" x14ac:dyDescent="0.25">
      <c r="A35" s="29" t="s">
        <v>967</v>
      </c>
      <c r="B35" s="103" t="s">
        <v>962</v>
      </c>
      <c r="C35" s="104" t="s">
        <v>310</v>
      </c>
      <c r="D35" s="105" t="s">
        <v>994</v>
      </c>
      <c r="F35" s="106" t="s">
        <v>2048</v>
      </c>
      <c r="H35" s="109" t="s">
        <v>1582</v>
      </c>
      <c r="I35" s="110" t="s">
        <v>940</v>
      </c>
      <c r="J35" s="111" t="s">
        <v>2083</v>
      </c>
      <c r="K35" s="112" t="s">
        <v>2098</v>
      </c>
      <c r="L35" s="112" t="str">
        <f>HYPERLINK("http://images.google.be/images?q=Phleum pratense&amp;hl=nl&amp;btnG=Afbeeldingen+zoeken","Gewoon timoteegras")</f>
        <v>Gewoon timoteegras</v>
      </c>
      <c r="M35" s="113" t="s">
        <v>953</v>
      </c>
      <c r="O35" t="s">
        <v>1359</v>
      </c>
      <c r="P35" s="115" t="s">
        <v>1514</v>
      </c>
      <c r="Q35" s="116" t="s">
        <v>943</v>
      </c>
    </row>
    <row r="36" spans="1:17" x14ac:dyDescent="0.25">
      <c r="A36" s="29" t="s">
        <v>1856</v>
      </c>
      <c r="B36" s="103" t="s">
        <v>1706</v>
      </c>
      <c r="C36" s="104" t="s">
        <v>958</v>
      </c>
      <c r="D36" s="105" t="s">
        <v>994</v>
      </c>
      <c r="F36" s="106" t="s">
        <v>2036</v>
      </c>
      <c r="I36" s="110" t="s">
        <v>942</v>
      </c>
      <c r="J36" s="111" t="s">
        <v>2084</v>
      </c>
      <c r="K36" s="112" t="s">
        <v>2095</v>
      </c>
      <c r="L36" s="112" t="str">
        <f>HYPERLINK("http://images.google.be/images?q=Galium mollugo&amp;hl=nl&amp;btnG=Afbeeldingen+zoeken","Glad walstro")</f>
        <v>Glad walstro</v>
      </c>
      <c r="M36" s="113" t="s">
        <v>1368</v>
      </c>
      <c r="O36" t="s">
        <v>943</v>
      </c>
      <c r="P36" s="115" t="s">
        <v>949</v>
      </c>
      <c r="Q36" s="116" t="s">
        <v>944</v>
      </c>
    </row>
    <row r="37" spans="1:17" x14ac:dyDescent="0.25">
      <c r="A37" s="29" t="s">
        <v>970</v>
      </c>
      <c r="B37" s="103" t="s">
        <v>1048</v>
      </c>
      <c r="C37" s="104" t="s">
        <v>959</v>
      </c>
      <c r="D37" s="105" t="s">
        <v>995</v>
      </c>
      <c r="F37" s="106" t="s">
        <v>2058</v>
      </c>
      <c r="I37" s="110" t="s">
        <v>1513</v>
      </c>
      <c r="J37" s="111" t="s">
        <v>1376</v>
      </c>
      <c r="K37" s="112" t="s">
        <v>937</v>
      </c>
      <c r="L37" s="112" t="str">
        <f>HYPERLINK("http://images.google.be/images?q=Arrhenatherum elatius&amp;hl=nl&amp;btnG=Afbeeldingen+zoeken","Glanshaver")</f>
        <v>Glanshaver</v>
      </c>
      <c r="M37" s="113" t="s">
        <v>955</v>
      </c>
      <c r="O37" t="s">
        <v>944</v>
      </c>
      <c r="P37" s="115" t="s">
        <v>951</v>
      </c>
      <c r="Q37" s="116" t="s">
        <v>1748</v>
      </c>
    </row>
    <row r="38" spans="1:17" x14ac:dyDescent="0.25">
      <c r="A38" s="29" t="s">
        <v>971</v>
      </c>
      <c r="B38" s="103" t="s">
        <v>965</v>
      </c>
      <c r="C38" s="104" t="s">
        <v>962</v>
      </c>
      <c r="D38" s="105" t="s">
        <v>1750</v>
      </c>
      <c r="F38" s="106" t="s">
        <v>2010</v>
      </c>
      <c r="I38" s="110" t="s">
        <v>1086</v>
      </c>
      <c r="J38" s="111" t="s">
        <v>1550</v>
      </c>
      <c r="K38" s="112" t="s">
        <v>1033</v>
      </c>
      <c r="L38" s="112" t="str">
        <f>HYPERLINK("http://images.google.be/images?q=Campanula rotundifolia&amp;hl=nl&amp;btnG=Afbeeldingen+zoeken","Grasklokje")</f>
        <v>Grasklokje</v>
      </c>
      <c r="M38" s="113" t="s">
        <v>1819</v>
      </c>
      <c r="O38" t="s">
        <v>1363</v>
      </c>
      <c r="P38" s="115" t="s">
        <v>952</v>
      </c>
      <c r="Q38" s="116" t="s">
        <v>1086</v>
      </c>
    </row>
    <row r="39" spans="1:17" x14ac:dyDescent="0.25">
      <c r="A39" s="29" t="s">
        <v>974</v>
      </c>
      <c r="B39" s="103" t="s">
        <v>1049</v>
      </c>
      <c r="C39" s="104" t="s">
        <v>1374</v>
      </c>
      <c r="D39" s="105" t="s">
        <v>1688</v>
      </c>
      <c r="F39" s="106" t="s">
        <v>1987</v>
      </c>
      <c r="I39" s="110" t="s">
        <v>1705</v>
      </c>
      <c r="J39" s="111" t="s">
        <v>1556</v>
      </c>
      <c r="K39" s="112" t="s">
        <v>1033</v>
      </c>
      <c r="L39" s="112" t="str">
        <f>HYPERLINK("http://images.google.be/images?q=Stellaria graminea&amp;hl=nl&amp;btnG=Afbeeldingen+zoeken","Grasmuur")</f>
        <v>Grasmuur</v>
      </c>
      <c r="M39" s="113" t="s">
        <v>2106</v>
      </c>
      <c r="O39" t="s">
        <v>1364</v>
      </c>
      <c r="P39" s="115" t="s">
        <v>953</v>
      </c>
      <c r="Q39" s="116" t="s">
        <v>1705</v>
      </c>
    </row>
    <row r="40" spans="1:17" x14ac:dyDescent="0.25">
      <c r="A40" s="29" t="s">
        <v>976</v>
      </c>
      <c r="B40" s="103" t="s">
        <v>1707</v>
      </c>
      <c r="C40" s="104" t="s">
        <v>965</v>
      </c>
      <c r="D40" s="105" t="s">
        <v>149</v>
      </c>
      <c r="F40" s="106" t="s">
        <v>2016</v>
      </c>
      <c r="I40" s="110" t="s">
        <v>1363</v>
      </c>
      <c r="J40" s="111" t="s">
        <v>1557</v>
      </c>
      <c r="K40" s="112" t="s">
        <v>1511</v>
      </c>
      <c r="L40" s="112" t="str">
        <f>HYPERLINK("http://images.google.be/images?q=Crepis biennis&amp;hl=nl&amp;btnG=Afbeeldingen+zoeken","Groot streepzaad")</f>
        <v>Groot streepzaad</v>
      </c>
      <c r="M40" s="113" t="s">
        <v>1444</v>
      </c>
      <c r="O40" t="s">
        <v>1036</v>
      </c>
      <c r="P40" s="115" t="s">
        <v>954</v>
      </c>
      <c r="Q40" s="116" t="s">
        <v>1363</v>
      </c>
    </row>
    <row r="41" spans="1:17" x14ac:dyDescent="0.25">
      <c r="A41" s="29" t="s">
        <v>979</v>
      </c>
      <c r="B41" s="103" t="s">
        <v>1095</v>
      </c>
      <c r="C41" s="104" t="s">
        <v>1518</v>
      </c>
      <c r="D41" s="105" t="s">
        <v>1004</v>
      </c>
      <c r="F41" s="106" t="s">
        <v>2055</v>
      </c>
      <c r="I41" s="110" t="s">
        <v>1036</v>
      </c>
      <c r="J41" s="111" t="s">
        <v>2085</v>
      </c>
      <c r="K41" s="112" t="s">
        <v>942</v>
      </c>
      <c r="L41" s="112" t="str">
        <f>HYPERLINK("http://images.google.be/images?q=Urtica dioica&amp;hl=nl&amp;btnG=Afbeeldingen+zoeken","Grote brandnetel")</f>
        <v>Grote brandnetel</v>
      </c>
      <c r="M41" s="113" t="s">
        <v>1447</v>
      </c>
      <c r="O41" t="s">
        <v>946</v>
      </c>
      <c r="P41" s="115" t="s">
        <v>957</v>
      </c>
      <c r="Q41" s="116" t="s">
        <v>1364</v>
      </c>
    </row>
    <row r="42" spans="1:17" x14ac:dyDescent="0.25">
      <c r="A42" s="29" t="s">
        <v>985</v>
      </c>
      <c r="B42" s="103" t="s">
        <v>970</v>
      </c>
      <c r="C42" s="104" t="s">
        <v>966</v>
      </c>
      <c r="D42" s="105" t="s">
        <v>548</v>
      </c>
      <c r="F42" s="106" t="s">
        <v>2030</v>
      </c>
      <c r="I42" s="110" t="s">
        <v>1088</v>
      </c>
      <c r="K42" s="112" t="s">
        <v>1721</v>
      </c>
      <c r="L42" s="112" t="str">
        <f>HYPERLINK("http://images.google.be/images?q=Sparganium erectum&amp;hl=nl&amp;btnG=Afbeeldingen+zoeken","Grote egelskop")</f>
        <v>Grote egelskop</v>
      </c>
      <c r="M42" s="113" t="s">
        <v>2107</v>
      </c>
      <c r="O42" t="s">
        <v>1038</v>
      </c>
      <c r="P42" s="115" t="s">
        <v>958</v>
      </c>
      <c r="Q42" s="116" t="s">
        <v>1539</v>
      </c>
    </row>
    <row r="43" spans="1:17" x14ac:dyDescent="0.25">
      <c r="A43" s="29" t="s">
        <v>987</v>
      </c>
      <c r="B43" s="103" t="s">
        <v>971</v>
      </c>
      <c r="C43" s="104" t="s">
        <v>969</v>
      </c>
      <c r="D43" s="105" t="s">
        <v>1971</v>
      </c>
      <c r="F43" s="106" t="s">
        <v>2015</v>
      </c>
      <c r="I43" s="110" t="s">
        <v>1038</v>
      </c>
      <c r="K43" s="112" t="s">
        <v>1086</v>
      </c>
      <c r="L43" s="112" t="str">
        <f>HYPERLINK("http://images.google.be/images?q=Typha latifolia&amp;hl=nl&amp;btnG=Afbeeldingen+zoeken","Grote lisdodde")</f>
        <v>Grote lisdodde</v>
      </c>
      <c r="M43" s="113" t="s">
        <v>962</v>
      </c>
      <c r="O43" t="s">
        <v>948</v>
      </c>
      <c r="P43" s="115" t="s">
        <v>1043</v>
      </c>
      <c r="Q43" s="116" t="s">
        <v>1036</v>
      </c>
    </row>
    <row r="44" spans="1:17" x14ac:dyDescent="0.25">
      <c r="A44" s="29" t="s">
        <v>1057</v>
      </c>
      <c r="B44" s="103" t="s">
        <v>974</v>
      </c>
      <c r="C44" s="104" t="s">
        <v>971</v>
      </c>
      <c r="D44" s="105" t="s">
        <v>1007</v>
      </c>
      <c r="F44" s="106" t="s">
        <v>1993</v>
      </c>
      <c r="I44" s="110" t="s">
        <v>948</v>
      </c>
      <c r="K44" s="112" t="s">
        <v>1636</v>
      </c>
      <c r="L44" s="112" t="str">
        <f>HYPERLINK("http://images.google.be/images?q=Sanguisorba officinalis&amp;hl=nl&amp;btnG=Afbeeldingen+zoeken","Grote pimpernel")</f>
        <v>Grote pimpernel</v>
      </c>
      <c r="M44" s="113" t="s">
        <v>1374</v>
      </c>
      <c r="O44" t="s">
        <v>1691</v>
      </c>
      <c r="P44" s="115" t="s">
        <v>1044</v>
      </c>
      <c r="Q44" s="116" t="s">
        <v>946</v>
      </c>
    </row>
    <row r="45" spans="1:17" x14ac:dyDescent="0.25">
      <c r="A45" s="29" t="s">
        <v>1949</v>
      </c>
      <c r="B45" s="103" t="s">
        <v>1097</v>
      </c>
      <c r="C45" s="104" t="s">
        <v>974</v>
      </c>
      <c r="D45" s="105" t="s">
        <v>1075</v>
      </c>
      <c r="F45" s="106" t="s">
        <v>2024</v>
      </c>
      <c r="I45" s="110" t="s">
        <v>1514</v>
      </c>
      <c r="K45" s="112" t="s">
        <v>1087</v>
      </c>
      <c r="L45" s="112" t="str">
        <f>HYPERLINK("http://images.google.be/images?q=Lysimachia vulgaris&amp;hl=nl&amp;btnG=Afbeeldingen+zoeken","Grote wederik")</f>
        <v>Grote wederik</v>
      </c>
      <c r="M45" s="113" t="s">
        <v>1581</v>
      </c>
      <c r="O45" t="s">
        <v>1514</v>
      </c>
      <c r="P45" s="115" t="s">
        <v>1447</v>
      </c>
      <c r="Q45" s="116" t="s">
        <v>948</v>
      </c>
    </row>
    <row r="46" spans="1:17" x14ac:dyDescent="0.25">
      <c r="A46" s="29" t="s">
        <v>991</v>
      </c>
      <c r="B46" s="103" t="s">
        <v>1521</v>
      </c>
      <c r="C46" s="104" t="s">
        <v>1100</v>
      </c>
      <c r="D46" s="105" t="s">
        <v>1010</v>
      </c>
      <c r="F46" s="106" t="s">
        <v>2003</v>
      </c>
      <c r="I46" s="110" t="s">
        <v>949</v>
      </c>
      <c r="K46" s="112" t="s">
        <v>946</v>
      </c>
      <c r="L46" s="112" t="str">
        <f>HYPERLINK("http://images.google.be/images?q=Calystegia sepium&amp;hl=nl&amp;btnG=Afbeeldingen+zoeken","Haagwinde")</f>
        <v>Haagwinde</v>
      </c>
      <c r="M46" s="113" t="s">
        <v>337</v>
      </c>
      <c r="O46" t="s">
        <v>1514</v>
      </c>
      <c r="P46" s="115" t="s">
        <v>959</v>
      </c>
      <c r="Q46" s="116" t="s">
        <v>1090</v>
      </c>
    </row>
    <row r="47" spans="1:17" x14ac:dyDescent="0.25">
      <c r="A47" s="29" t="s">
        <v>991</v>
      </c>
      <c r="B47" s="103" t="s">
        <v>980</v>
      </c>
      <c r="C47" s="104" t="s">
        <v>1521</v>
      </c>
      <c r="D47" s="105" t="s">
        <v>1561</v>
      </c>
      <c r="F47" s="106" t="s">
        <v>2039</v>
      </c>
      <c r="I47" s="110" t="s">
        <v>2075</v>
      </c>
      <c r="K47" s="112" t="s">
        <v>948</v>
      </c>
      <c r="L47" s="112" t="str">
        <f>HYPERLINK("http://images.google.be/images?q=Epilobium hirsutum&amp;hl=nl&amp;btnG=Afbeeldingen+zoeken","Harig wilgenroosje")</f>
        <v>Harig wilgenroosje</v>
      </c>
      <c r="M47" s="113" t="s">
        <v>969</v>
      </c>
      <c r="O47" t="s">
        <v>949</v>
      </c>
      <c r="P47" s="115" t="s">
        <v>2080</v>
      </c>
      <c r="Q47" s="116" t="s">
        <v>1514</v>
      </c>
    </row>
    <row r="48" spans="1:17" x14ac:dyDescent="0.25">
      <c r="A48" s="29" t="s">
        <v>1061</v>
      </c>
      <c r="B48" s="103" t="s">
        <v>1522</v>
      </c>
      <c r="C48" s="104" t="s">
        <v>978</v>
      </c>
      <c r="D48" s="105" t="s">
        <v>1013</v>
      </c>
      <c r="F48" s="106" t="s">
        <v>2059</v>
      </c>
      <c r="I48" s="110" t="s">
        <v>1091</v>
      </c>
      <c r="K48" s="112" t="s">
        <v>949</v>
      </c>
      <c r="L48" s="112" t="str">
        <f>HYPERLINK("http://images.google.be/images?q=Equisetum arvense&amp;hl=nl&amp;btnG=Afbeeldingen+zoeken","Heermoes")</f>
        <v>Heermoes</v>
      </c>
      <c r="M48" s="113" t="s">
        <v>1910</v>
      </c>
      <c r="O48" t="s">
        <v>1091</v>
      </c>
      <c r="P48" s="115" t="s">
        <v>1579</v>
      </c>
      <c r="Q48" s="116" t="s">
        <v>949</v>
      </c>
    </row>
    <row r="49" spans="1:17" x14ac:dyDescent="0.25">
      <c r="A49" s="29" t="s">
        <v>1950</v>
      </c>
      <c r="B49" s="103" t="s">
        <v>985</v>
      </c>
      <c r="C49" s="104" t="s">
        <v>980</v>
      </c>
      <c r="D49" s="105" t="s">
        <v>1114</v>
      </c>
      <c r="F49" s="106" t="s">
        <v>2021</v>
      </c>
      <c r="I49" s="110" t="s">
        <v>951</v>
      </c>
      <c r="K49" s="112" t="s">
        <v>952</v>
      </c>
      <c r="L49" s="112" t="str">
        <f>HYPERLINK("http://images.google.be/images?q=Vicia sepium&amp;hl=nl&amp;btnG=Afbeeldingen+zoeken","Heggenwikke")</f>
        <v>Heggenwikke</v>
      </c>
      <c r="M49" s="113" t="s">
        <v>971</v>
      </c>
      <c r="O49" t="s">
        <v>951</v>
      </c>
      <c r="P49" s="115" t="s">
        <v>1517</v>
      </c>
      <c r="Q49" s="116" t="s">
        <v>951</v>
      </c>
    </row>
    <row r="50" spans="1:17" x14ac:dyDescent="0.25">
      <c r="A50" s="29" t="s">
        <v>995</v>
      </c>
      <c r="B50" s="103" t="s">
        <v>986</v>
      </c>
      <c r="C50" s="104" t="s">
        <v>1522</v>
      </c>
      <c r="D50" s="105" t="s">
        <v>1016</v>
      </c>
      <c r="F50" s="106" t="s">
        <v>2022</v>
      </c>
      <c r="I50" s="110" t="s">
        <v>952</v>
      </c>
      <c r="K50" s="112" t="s">
        <v>1816</v>
      </c>
      <c r="L50" s="112" t="str">
        <f>HYPERLINK("http://images.google.be/images?q=Rosa canina&amp;hl=nl&amp;btnG=Afbeeldingen+zoeken","Hondsroos")</f>
        <v>Hondsroos</v>
      </c>
      <c r="M50" s="113" t="s">
        <v>1379</v>
      </c>
      <c r="O50" t="s">
        <v>952</v>
      </c>
      <c r="P50" s="115" t="s">
        <v>2123</v>
      </c>
      <c r="Q50" s="116" t="s">
        <v>952</v>
      </c>
    </row>
    <row r="51" spans="1:17" x14ac:dyDescent="0.25">
      <c r="A51" s="29" t="s">
        <v>1720</v>
      </c>
      <c r="B51" s="103" t="s">
        <v>1057</v>
      </c>
      <c r="C51" s="104" t="s">
        <v>1055</v>
      </c>
      <c r="D51" s="105" t="s">
        <v>1116</v>
      </c>
      <c r="F51" s="106" t="s">
        <v>1982</v>
      </c>
      <c r="I51" s="110" t="s">
        <v>310</v>
      </c>
      <c r="K51" s="112" t="s">
        <v>310</v>
      </c>
      <c r="L51" s="112" t="str">
        <f>HYPERLINK("http://images.google.be/images?q=Agrostis gigantea&amp;hl=nl&amp;btnG=Afbeeldingen+zoeken","Hoog struisgras")</f>
        <v>Hoog struisgras</v>
      </c>
      <c r="M51" s="113" t="s">
        <v>1582</v>
      </c>
      <c r="O51" t="s">
        <v>953</v>
      </c>
      <c r="P51" s="115" t="s">
        <v>966</v>
      </c>
      <c r="Q51" s="116" t="s">
        <v>310</v>
      </c>
    </row>
    <row r="52" spans="1:17" x14ac:dyDescent="0.25">
      <c r="A52" s="29" t="s">
        <v>997</v>
      </c>
      <c r="B52" s="103" t="s">
        <v>988</v>
      </c>
      <c r="C52" s="104" t="s">
        <v>1962</v>
      </c>
      <c r="D52" s="105" t="s">
        <v>1118</v>
      </c>
      <c r="F52" s="106" t="s">
        <v>1986</v>
      </c>
      <c r="I52" s="110" t="s">
        <v>954</v>
      </c>
      <c r="K52" s="112" t="s">
        <v>1368</v>
      </c>
      <c r="L52" s="112" t="str">
        <f>HYPERLINK("http://images.google.be/images?q=Humulus lupulus&amp;hl=nl&amp;btnG=Afbeeldingen+zoeken","Hop")</f>
        <v>Hop</v>
      </c>
      <c r="M52" s="113" t="s">
        <v>1493</v>
      </c>
      <c r="O52" t="s">
        <v>1366</v>
      </c>
      <c r="P52" s="115" t="s">
        <v>969</v>
      </c>
      <c r="Q52" s="116" t="s">
        <v>953</v>
      </c>
    </row>
    <row r="53" spans="1:17" x14ac:dyDescent="0.25">
      <c r="A53" s="29" t="s">
        <v>1000</v>
      </c>
      <c r="B53" s="103" t="s">
        <v>991</v>
      </c>
      <c r="C53" s="104" t="s">
        <v>985</v>
      </c>
      <c r="F53" s="106" t="s">
        <v>2053</v>
      </c>
      <c r="I53" s="110" t="s">
        <v>955</v>
      </c>
      <c r="K53" s="112" t="s">
        <v>1092</v>
      </c>
      <c r="L53" s="112" t="str">
        <f>HYPERLINK("http://images.google.be/images?q=Fallopia japonica&amp;hl=nl&amp;btnG=Afbeeldingen+zoeken","Japanse duizendknoop")</f>
        <v>Japanse duizendknoop</v>
      </c>
      <c r="M53" s="113" t="s">
        <v>1584</v>
      </c>
      <c r="O53" t="s">
        <v>2108</v>
      </c>
      <c r="P53" s="115" t="s">
        <v>971</v>
      </c>
      <c r="Q53" s="116" t="s">
        <v>955</v>
      </c>
    </row>
    <row r="54" spans="1:17" x14ac:dyDescent="0.25">
      <c r="A54" s="29" t="s">
        <v>1530</v>
      </c>
      <c r="B54" s="103" t="s">
        <v>1389</v>
      </c>
      <c r="C54" s="104" t="s">
        <v>986</v>
      </c>
      <c r="F54" s="106" t="s">
        <v>2047</v>
      </c>
      <c r="I54" s="110" t="s">
        <v>1444</v>
      </c>
      <c r="K54" s="112" t="s">
        <v>1545</v>
      </c>
      <c r="L54" s="112" t="str">
        <f>HYPERLINK("http://images.google.be/images?q=Cirsium palustre&amp;hl=nl&amp;btnG=Afbeeldingen+zoeken","Kale jonker")</f>
        <v>Kale jonker</v>
      </c>
      <c r="M54" s="113" t="s">
        <v>1585</v>
      </c>
      <c r="O54" t="s">
        <v>1545</v>
      </c>
      <c r="P54" s="115" t="s">
        <v>1844</v>
      </c>
      <c r="Q54" s="116" t="s">
        <v>1093</v>
      </c>
    </row>
    <row r="55" spans="1:17" x14ac:dyDescent="0.25">
      <c r="A55" s="29" t="s">
        <v>1004</v>
      </c>
      <c r="B55" s="103" t="s">
        <v>1104</v>
      </c>
      <c r="C55" s="104" t="s">
        <v>1387</v>
      </c>
      <c r="F55" s="106" t="s">
        <v>2026</v>
      </c>
      <c r="I55" s="110" t="s">
        <v>1515</v>
      </c>
      <c r="K55" s="112" t="s">
        <v>955</v>
      </c>
      <c r="L55" s="112" t="str">
        <f>HYPERLINK("http://images.google.be/images?q=Hypericum dubium&amp;hl=nl&amp;btnG=Afbeeldingen+zoeken","Kantig hertshooi")</f>
        <v>Kantig hertshooi</v>
      </c>
      <c r="M55" s="113" t="s">
        <v>1626</v>
      </c>
      <c r="O55" t="s">
        <v>955</v>
      </c>
      <c r="P55" s="115" t="s">
        <v>974</v>
      </c>
      <c r="Q55" s="116" t="s">
        <v>957</v>
      </c>
    </row>
    <row r="56" spans="1:17" x14ac:dyDescent="0.25">
      <c r="A56" s="29" t="s">
        <v>1005</v>
      </c>
      <c r="B56" s="103" t="s">
        <v>1062</v>
      </c>
      <c r="C56" s="104" t="s">
        <v>1057</v>
      </c>
      <c r="F56" s="106" t="s">
        <v>2027</v>
      </c>
      <c r="I56" s="110" t="s">
        <v>959</v>
      </c>
      <c r="K56" s="112" t="s">
        <v>1819</v>
      </c>
      <c r="L56" s="112" t="str">
        <f>HYPERLINK("http://images.google.be/images?q=Epilobium tetragonum&amp;hl=nl&amp;btnG=Afbeeldingen+zoeken","Kantige basterdwederik")</f>
        <v>Kantige basterdwederik</v>
      </c>
      <c r="M56" s="113" t="s">
        <v>984</v>
      </c>
      <c r="O56" t="s">
        <v>957</v>
      </c>
      <c r="P56" s="115" t="s">
        <v>976</v>
      </c>
      <c r="Q56" s="116" t="s">
        <v>1043</v>
      </c>
    </row>
    <row r="57" spans="1:17" x14ac:dyDescent="0.25">
      <c r="A57" s="29" t="s">
        <v>1076</v>
      </c>
      <c r="B57" s="103" t="s">
        <v>1063</v>
      </c>
      <c r="C57" s="104" t="s">
        <v>988</v>
      </c>
      <c r="F57" s="106" t="s">
        <v>2029</v>
      </c>
      <c r="I57" s="110" t="s">
        <v>1580</v>
      </c>
      <c r="K57" s="112" t="s">
        <v>1887</v>
      </c>
      <c r="L57" s="112" t="str">
        <f>HYPERLINK("http://images.google.be/images?q=Galium aparine&amp;hl=nl&amp;btnG=Afbeeldingen+zoeken","Kleefkruid")</f>
        <v>Kleefkruid</v>
      </c>
      <c r="M57" s="113" t="s">
        <v>1056</v>
      </c>
      <c r="O57" t="s">
        <v>958</v>
      </c>
      <c r="P57" s="115" t="s">
        <v>1097</v>
      </c>
      <c r="Q57" s="116" t="s">
        <v>1094</v>
      </c>
    </row>
    <row r="58" spans="1:17" x14ac:dyDescent="0.25">
      <c r="A58" s="29" t="s">
        <v>1952</v>
      </c>
      <c r="B58" s="103" t="s">
        <v>995</v>
      </c>
      <c r="C58" s="104" t="s">
        <v>1893</v>
      </c>
      <c r="F58" s="106" t="s">
        <v>2002</v>
      </c>
      <c r="I58" s="110" t="s">
        <v>1655</v>
      </c>
      <c r="K58" s="112" t="s">
        <v>2091</v>
      </c>
      <c r="L58" s="112" t="str">
        <f>HYPERLINK("http://images.google.be/images?q=Phleum bertolonii&amp;hl=nl&amp;btnG=Afbeeldingen+zoeken","Klein timoteegras")</f>
        <v>Klein timoteegras</v>
      </c>
      <c r="M58" s="113" t="s">
        <v>1387</v>
      </c>
      <c r="O58" t="s">
        <v>1370</v>
      </c>
      <c r="P58" s="115" t="s">
        <v>978</v>
      </c>
      <c r="Q58" s="116" t="s">
        <v>1654</v>
      </c>
    </row>
    <row r="59" spans="1:17" x14ac:dyDescent="0.25">
      <c r="A59" s="29" t="s">
        <v>172</v>
      </c>
      <c r="B59" s="103" t="s">
        <v>1587</v>
      </c>
      <c r="C59" s="104" t="s">
        <v>1526</v>
      </c>
      <c r="F59" s="106" t="s">
        <v>1999</v>
      </c>
      <c r="I59" s="110" t="s">
        <v>1706</v>
      </c>
      <c r="K59" s="112" t="s">
        <v>2099</v>
      </c>
      <c r="L59" s="112" t="str">
        <f>HYPERLINK("http://images.google.be/images?q=Trifolium dubium&amp;hl=nl&amp;btnG=Afbeeldingen+zoeken","Kleine klaver")</f>
        <v>Kleine klaver</v>
      </c>
      <c r="M59" s="113" t="s">
        <v>1586</v>
      </c>
      <c r="O59" t="s">
        <v>1043</v>
      </c>
      <c r="P59" s="115" t="s">
        <v>979</v>
      </c>
      <c r="Q59" s="116" t="s">
        <v>960</v>
      </c>
    </row>
    <row r="60" spans="1:17" x14ac:dyDescent="0.25">
      <c r="A60" s="29"/>
      <c r="B60" s="103" t="s">
        <v>1750</v>
      </c>
      <c r="C60" s="104" t="s">
        <v>1963</v>
      </c>
      <c r="F60" s="106" t="s">
        <v>1984</v>
      </c>
      <c r="I60" s="110" t="s">
        <v>1518</v>
      </c>
      <c r="K60" s="112" t="s">
        <v>1578</v>
      </c>
      <c r="L60" s="112" t="str">
        <f>HYPERLINK("http://images.google.be/images?q=Cantaurea thuillieri&amp;hl=nl&amp;btnG=Afbeeldingen+zoeken","Knoopkruid")</f>
        <v>Knoopkruid</v>
      </c>
      <c r="M60" s="113" t="s">
        <v>988</v>
      </c>
      <c r="O60" t="s">
        <v>2109</v>
      </c>
      <c r="P60" s="115" t="s">
        <v>980</v>
      </c>
      <c r="Q60" s="116" t="s">
        <v>962</v>
      </c>
    </row>
    <row r="61" spans="1:17" x14ac:dyDescent="0.25">
      <c r="B61" s="103" t="s">
        <v>999</v>
      </c>
      <c r="C61" s="104" t="s">
        <v>991</v>
      </c>
      <c r="F61" s="106" t="s">
        <v>2040</v>
      </c>
      <c r="I61" s="110" t="s">
        <v>337</v>
      </c>
      <c r="K61" s="112" t="s">
        <v>2090</v>
      </c>
      <c r="L61" s="112" t="str">
        <f>HYPERLINK("http://images.google.be/images?q=Eupatorium cannabinum&amp;hl=nl&amp;btnG=Afbeeldingen+zoeken","Koninginnenkruid")</f>
        <v>Koninginnenkruid</v>
      </c>
      <c r="M61" s="113" t="s">
        <v>1629</v>
      </c>
      <c r="O61" t="s">
        <v>959</v>
      </c>
      <c r="P61" s="115" t="s">
        <v>1101</v>
      </c>
      <c r="Q61" s="116" t="s">
        <v>329</v>
      </c>
    </row>
    <row r="62" spans="1:17" x14ac:dyDescent="0.25">
      <c r="B62" s="103" t="s">
        <v>1066</v>
      </c>
      <c r="C62" s="104" t="s">
        <v>1392</v>
      </c>
      <c r="F62" s="106" t="s">
        <v>2061</v>
      </c>
      <c r="I62" s="110" t="s">
        <v>968</v>
      </c>
      <c r="K62" s="112" t="s">
        <v>962</v>
      </c>
      <c r="L62" s="112" t="str">
        <f>HYPERLINK("http://images.google.be/images?q=Allium vineale&amp;hl=nl&amp;btnG=Afbeeldingen+zoeken","Kraailook")</f>
        <v>Kraailook</v>
      </c>
      <c r="M62" s="113" t="s">
        <v>992</v>
      </c>
      <c r="O62" t="s">
        <v>960</v>
      </c>
      <c r="P62" s="115" t="s">
        <v>1055</v>
      </c>
      <c r="Q62" s="116" t="s">
        <v>1376</v>
      </c>
    </row>
    <row r="63" spans="1:17" x14ac:dyDescent="0.25">
      <c r="B63" s="103" t="s">
        <v>1395</v>
      </c>
      <c r="C63" s="104" t="s">
        <v>1950</v>
      </c>
      <c r="F63" s="106" t="s">
        <v>1997</v>
      </c>
      <c r="I63" s="110" t="s">
        <v>971</v>
      </c>
      <c r="K63" s="112" t="s">
        <v>1580</v>
      </c>
      <c r="L63" s="112" t="str">
        <f>HYPERLINK("http://images.google.be/images?q=Ajuga reptans&amp;hl=nl&amp;btnG=Afbeeldingen+zoeken","Kruipend zenegroen")</f>
        <v>Kruipend zenegroen</v>
      </c>
      <c r="M63" s="113" t="s">
        <v>993</v>
      </c>
      <c r="O63" t="s">
        <v>329</v>
      </c>
      <c r="P63" s="115" t="s">
        <v>985</v>
      </c>
      <c r="Q63" s="116" t="s">
        <v>968</v>
      </c>
    </row>
    <row r="64" spans="1:17" x14ac:dyDescent="0.25">
      <c r="B64" s="103" t="s">
        <v>1592</v>
      </c>
      <c r="C64" s="104" t="s">
        <v>1062</v>
      </c>
      <c r="F64" s="106" t="s">
        <v>2025</v>
      </c>
      <c r="I64" s="110" t="s">
        <v>1789</v>
      </c>
      <c r="K64" s="112" t="s">
        <v>1375</v>
      </c>
      <c r="L64" s="112" t="str">
        <f>HYPERLINK("http://images.google.be/images?q=Ranunculus repens&amp;hl=nl&amp;btnG=Afbeeldingen+zoeken","Kruipende boterbloem")</f>
        <v>Kruipende boterbloem</v>
      </c>
      <c r="M64" s="113" t="s">
        <v>1062</v>
      </c>
      <c r="O64" t="s">
        <v>966</v>
      </c>
      <c r="P64" s="115" t="s">
        <v>1057</v>
      </c>
      <c r="Q64" s="116" t="s">
        <v>1519</v>
      </c>
    </row>
    <row r="65" spans="2:17" x14ac:dyDescent="0.25">
      <c r="B65" s="103" t="s">
        <v>1004</v>
      </c>
      <c r="C65" s="104" t="s">
        <v>1063</v>
      </c>
      <c r="F65" s="106" t="s">
        <v>2013</v>
      </c>
      <c r="I65" s="110" t="s">
        <v>1624</v>
      </c>
      <c r="K65" s="112" t="s">
        <v>2097</v>
      </c>
      <c r="L65" s="112" t="str">
        <f>HYPERLINK("http://images.google.be/images?q=Elymus repens&amp;hl=nl&amp;btnG=Afbeeldingen+zoeken","Kweek")</f>
        <v>Kweek</v>
      </c>
      <c r="M65" s="113" t="s">
        <v>1063</v>
      </c>
      <c r="O65" t="s">
        <v>1805</v>
      </c>
      <c r="P65" s="115" t="s">
        <v>988</v>
      </c>
      <c r="Q65" s="116" t="s">
        <v>969</v>
      </c>
    </row>
    <row r="66" spans="2:17" x14ac:dyDescent="0.25">
      <c r="B66" s="103" t="s">
        <v>1401</v>
      </c>
      <c r="C66" s="104" t="s">
        <v>995</v>
      </c>
      <c r="F66" s="106" t="s">
        <v>57</v>
      </c>
      <c r="I66" s="110" t="s">
        <v>978</v>
      </c>
      <c r="K66" s="112" t="s">
        <v>1706</v>
      </c>
      <c r="L66" s="112" t="str">
        <f>HYPERLINK("http://images.google.be/images?q=Glyceria maxima&amp;hl=nl&amp;btnG=Afbeeldingen+zoeken","Liesgras")</f>
        <v>Liesgras</v>
      </c>
      <c r="M66" s="113" t="s">
        <v>1528</v>
      </c>
      <c r="O66" t="s">
        <v>337</v>
      </c>
      <c r="P66" s="115" t="s">
        <v>989</v>
      </c>
      <c r="Q66" s="116" t="s">
        <v>970</v>
      </c>
    </row>
    <row r="67" spans="2:17" x14ac:dyDescent="0.25">
      <c r="B67" s="103" t="s">
        <v>1005</v>
      </c>
      <c r="C67" s="104" t="s">
        <v>1468</v>
      </c>
      <c r="F67" s="106" t="s">
        <v>2065</v>
      </c>
      <c r="I67" s="110" t="s">
        <v>1102</v>
      </c>
      <c r="K67" s="112" t="s">
        <v>1888</v>
      </c>
      <c r="L67" s="112" t="str">
        <f>HYPERLINK("http://images.google.be/images?q=Lupinus&amp;hl=nl&amp;btnG=Afbeeldingen+zoeken","Lupine (G)")</f>
        <v>Lupine (G)</v>
      </c>
      <c r="M67" s="113" t="s">
        <v>1468</v>
      </c>
      <c r="O67" t="s">
        <v>1659</v>
      </c>
      <c r="P67" s="115" t="s">
        <v>1526</v>
      </c>
      <c r="Q67" s="116" t="s">
        <v>971</v>
      </c>
    </row>
    <row r="68" spans="2:17" x14ac:dyDescent="0.25">
      <c r="B68" s="103" t="s">
        <v>1745</v>
      </c>
      <c r="C68" s="104" t="s">
        <v>1065</v>
      </c>
      <c r="F68" s="106" t="s">
        <v>2004</v>
      </c>
      <c r="I68" s="110" t="s">
        <v>1585</v>
      </c>
      <c r="K68" s="112" t="s">
        <v>1889</v>
      </c>
      <c r="L68" s="112" t="str">
        <f>HYPERLINK("http://images.google.be/images?q=Stachys palustris&amp;hl=nl&amp;btnG=Afbeeldingen+zoeken","Moerasandoorn")</f>
        <v>Moerasandoorn</v>
      </c>
      <c r="M68" s="113" t="s">
        <v>1587</v>
      </c>
      <c r="O68" t="s">
        <v>2110</v>
      </c>
      <c r="P68" s="115" t="s">
        <v>991</v>
      </c>
      <c r="Q68" s="116" t="s">
        <v>972</v>
      </c>
    </row>
    <row r="69" spans="2:17" x14ac:dyDescent="0.25">
      <c r="B69" s="103" t="s">
        <v>1073</v>
      </c>
      <c r="C69" s="104" t="s">
        <v>997</v>
      </c>
      <c r="F69" s="106" t="s">
        <v>1996</v>
      </c>
      <c r="I69" s="110" t="s">
        <v>1055</v>
      </c>
      <c r="K69" s="112" t="s">
        <v>1095</v>
      </c>
      <c r="L69" s="112" t="str">
        <f>HYPERLINK("http://images.google.be/images?q=Lotus pedunculatus&amp;hl=nl&amp;btnG=Afbeeldingen+zoeken","Moerasrolklaver")</f>
        <v>Moerasrolklaver</v>
      </c>
      <c r="M69" s="113" t="s">
        <v>997</v>
      </c>
      <c r="O69" t="s">
        <v>969</v>
      </c>
      <c r="P69" s="115" t="s">
        <v>1389</v>
      </c>
      <c r="Q69" s="116" t="s">
        <v>1097</v>
      </c>
    </row>
    <row r="70" spans="2:17" x14ac:dyDescent="0.25">
      <c r="B70" s="103" t="s">
        <v>1074</v>
      </c>
      <c r="C70" s="104" t="s">
        <v>1395</v>
      </c>
      <c r="F70" s="106" t="s">
        <v>1985</v>
      </c>
      <c r="I70" s="110" t="s">
        <v>985</v>
      </c>
      <c r="K70" s="112" t="s">
        <v>969</v>
      </c>
      <c r="L70" s="112" t="str">
        <f>HYPERLINK("http://images.google.be/images?q=Filipendula ulmaria&amp;hl=nl&amp;btnG=Afbeeldingen+zoeken","Moerasspirea")</f>
        <v>Moerasspirea</v>
      </c>
      <c r="M70" s="113" t="s">
        <v>1905</v>
      </c>
      <c r="O70" t="s">
        <v>971</v>
      </c>
      <c r="P70" s="115" t="s">
        <v>1061</v>
      </c>
      <c r="Q70" s="116" t="s">
        <v>1054</v>
      </c>
    </row>
    <row r="71" spans="2:17" x14ac:dyDescent="0.25">
      <c r="B71" s="103" t="s">
        <v>1075</v>
      </c>
      <c r="C71" s="104" t="s">
        <v>1000</v>
      </c>
      <c r="F71" s="106" t="s">
        <v>2018</v>
      </c>
      <c r="I71" s="110" t="s">
        <v>1387</v>
      </c>
      <c r="K71" s="112" t="s">
        <v>1910</v>
      </c>
      <c r="L71" s="112" t="str">
        <f>HYPERLINK("http://images.google.be/images?q=Cirsium oleraceum&amp;hl=nl&amp;btnG=Afbeeldingen+zoeken","Moesdistel")</f>
        <v>Moesdistel</v>
      </c>
      <c r="M71" s="113" t="s">
        <v>1066</v>
      </c>
      <c r="O71" t="s">
        <v>1379</v>
      </c>
      <c r="P71" s="115" t="s">
        <v>1392</v>
      </c>
      <c r="Q71" s="116" t="s">
        <v>1382</v>
      </c>
    </row>
    <row r="72" spans="2:17" x14ac:dyDescent="0.25">
      <c r="B72" s="103" t="s">
        <v>1010</v>
      </c>
      <c r="C72" s="104" t="s">
        <v>1485</v>
      </c>
      <c r="F72" s="106" t="s">
        <v>1983</v>
      </c>
      <c r="I72" s="110" t="s">
        <v>988</v>
      </c>
      <c r="K72" s="112" t="s">
        <v>1378</v>
      </c>
      <c r="L72" s="112" t="str">
        <f>HYPERLINK("http://images.google.be/images?q=Daucus carota&amp;hl=nl&amp;btnG=Afbeeldingen+zoeken","Peen")</f>
        <v>Peen</v>
      </c>
      <c r="M72" s="113" t="s">
        <v>1479</v>
      </c>
      <c r="O72" t="s">
        <v>103</v>
      </c>
      <c r="P72" s="115" t="s">
        <v>1062</v>
      </c>
      <c r="Q72" s="116" t="s">
        <v>1383</v>
      </c>
    </row>
    <row r="73" spans="2:17" x14ac:dyDescent="0.25">
      <c r="B73" s="103" t="s">
        <v>1076</v>
      </c>
      <c r="C73" s="104" t="s">
        <v>1106</v>
      </c>
      <c r="F73" s="106" t="s">
        <v>2011</v>
      </c>
      <c r="I73" s="110" t="s">
        <v>2077</v>
      </c>
      <c r="K73" s="112" t="s">
        <v>1726</v>
      </c>
      <c r="L73" s="112" t="str">
        <f>HYPERLINK("http://images.google.be/images?q=Lysimachia nummularia&amp;hl=nl&amp;btnG=Afbeeldingen+zoeken","Penningkruid")</f>
        <v>Penningkruid</v>
      </c>
      <c r="M73" s="113" t="s">
        <v>1000</v>
      </c>
      <c r="O73" t="s">
        <v>972</v>
      </c>
      <c r="P73" s="115" t="s">
        <v>1527</v>
      </c>
      <c r="Q73" s="116" t="s">
        <v>978</v>
      </c>
    </row>
    <row r="74" spans="2:17" x14ac:dyDescent="0.25">
      <c r="B74" s="103" t="s">
        <v>1406</v>
      </c>
      <c r="C74" s="104" t="s">
        <v>1530</v>
      </c>
      <c r="F74" s="106" t="s">
        <v>2007</v>
      </c>
      <c r="I74" s="110" t="s">
        <v>991</v>
      </c>
      <c r="K74" s="112" t="s">
        <v>1381</v>
      </c>
      <c r="L74" s="112" t="str">
        <f>HYPERLINK("http://images.google.be/images?q=Juncus effusus&amp;hl=nl&amp;btnG=Afbeeldingen+zoeken","Pitrus")</f>
        <v>Pitrus</v>
      </c>
      <c r="M74" s="113" t="s">
        <v>1740</v>
      </c>
      <c r="O74" t="s">
        <v>1381</v>
      </c>
      <c r="P74" s="115" t="s">
        <v>995</v>
      </c>
      <c r="Q74" s="116" t="s">
        <v>1101</v>
      </c>
    </row>
    <row r="75" spans="2:17" x14ac:dyDescent="0.25">
      <c r="B75" s="103" t="s">
        <v>172</v>
      </c>
      <c r="C75" s="104" t="s">
        <v>1004</v>
      </c>
      <c r="F75" s="106" t="s">
        <v>2032</v>
      </c>
      <c r="I75" s="110" t="s">
        <v>1389</v>
      </c>
      <c r="K75" s="112" t="s">
        <v>1053</v>
      </c>
      <c r="L75" s="112" t="str">
        <f>HYPERLINK("http://images.google.be/images?q=Populus spec.&amp;hl=nl&amp;btnG=Afbeeldingen+zoeken","Populier spec.")</f>
        <v>Populier spec.</v>
      </c>
      <c r="M75" s="113" t="s">
        <v>547</v>
      </c>
      <c r="O75" t="s">
        <v>1493</v>
      </c>
      <c r="P75" s="115" t="s">
        <v>1587</v>
      </c>
      <c r="Q75" s="116" t="s">
        <v>1102</v>
      </c>
    </row>
    <row r="76" spans="2:17" x14ac:dyDescent="0.25">
      <c r="B76" s="103" t="s">
        <v>1016</v>
      </c>
      <c r="C76" s="104" t="s">
        <v>1071</v>
      </c>
      <c r="F76" s="106" t="s">
        <v>2051</v>
      </c>
      <c r="I76" s="110" t="s">
        <v>1456</v>
      </c>
      <c r="K76" s="112" t="s">
        <v>977</v>
      </c>
      <c r="L76" s="112" t="str">
        <f>HYPERLINK("http://images.google.be/images?q=Rumex obtusifolius&amp;hl=nl&amp;btnG=Afbeeldingen+zoeken","Ridderzuring")</f>
        <v>Ridderzuring</v>
      </c>
      <c r="M76" s="113" t="s">
        <v>1591</v>
      </c>
      <c r="O76" t="s">
        <v>1382</v>
      </c>
      <c r="P76" s="115" t="s">
        <v>2124</v>
      </c>
      <c r="Q76" s="116" t="s">
        <v>985</v>
      </c>
    </row>
    <row r="77" spans="2:17" x14ac:dyDescent="0.25">
      <c r="B77" s="103" t="s">
        <v>1717</v>
      </c>
      <c r="C77" s="104" t="s">
        <v>1964</v>
      </c>
      <c r="F77" s="106" t="s">
        <v>1981</v>
      </c>
      <c r="I77" s="110" t="s">
        <v>992</v>
      </c>
      <c r="K77" s="112" t="s">
        <v>1668</v>
      </c>
      <c r="L77" s="112" t="str">
        <f>HYPERLINK("http://images.google.be/images?q=Phragmites australis&amp;hl=nl&amp;btnG=Afbeeldingen+zoeken","Riet")</f>
        <v>Riet</v>
      </c>
      <c r="M77" s="113" t="s">
        <v>1593</v>
      </c>
      <c r="O77" t="s">
        <v>1584</v>
      </c>
      <c r="P77" s="115" t="s">
        <v>999</v>
      </c>
      <c r="Q77" s="116" t="s">
        <v>1056</v>
      </c>
    </row>
    <row r="78" spans="2:17" x14ac:dyDescent="0.25">
      <c r="C78" s="104" t="s">
        <v>1074</v>
      </c>
      <c r="F78" s="106" t="s">
        <v>1998</v>
      </c>
      <c r="I78" s="110" t="s">
        <v>994</v>
      </c>
      <c r="K78" s="112" t="s">
        <v>1055</v>
      </c>
      <c r="L78" s="112" t="str">
        <f>HYPERLINK("http://images.google.be/images?q=Phalaris arundinacea&amp;hl=nl&amp;btnG=Afbeeldingen+zoeken","Rietgras")</f>
        <v>Rietgras</v>
      </c>
      <c r="M78" s="113" t="s">
        <v>1071</v>
      </c>
      <c r="O78" t="s">
        <v>2111</v>
      </c>
      <c r="P78" s="115" t="s">
        <v>1395</v>
      </c>
      <c r="Q78" s="116" t="s">
        <v>1385</v>
      </c>
    </row>
    <row r="79" spans="2:17" x14ac:dyDescent="0.25">
      <c r="C79" s="104" t="s">
        <v>1075</v>
      </c>
      <c r="F79" s="106" t="s">
        <v>2020</v>
      </c>
      <c r="I79" s="110" t="s">
        <v>1062</v>
      </c>
      <c r="K79" s="112" t="s">
        <v>1420</v>
      </c>
      <c r="L79" s="112" t="str">
        <f>HYPERLINK("http://images.google.be/images?q=Festuca arundinacea&amp;hl=nl&amp;btnG=Afbeeldingen+zoeken","Rietzwenkgras")</f>
        <v>Rietzwenkgras</v>
      </c>
      <c r="M79" s="113" t="s">
        <v>1009</v>
      </c>
      <c r="O79" t="s">
        <v>1383</v>
      </c>
      <c r="P79" s="115" t="s">
        <v>1000</v>
      </c>
      <c r="Q79" s="116" t="s">
        <v>1387</v>
      </c>
    </row>
    <row r="80" spans="2:17" x14ac:dyDescent="0.25">
      <c r="C80" s="104" t="s">
        <v>1010</v>
      </c>
      <c r="F80" s="106" t="s">
        <v>1990</v>
      </c>
      <c r="I80" s="110" t="s">
        <v>1063</v>
      </c>
      <c r="K80" s="112" t="s">
        <v>985</v>
      </c>
      <c r="L80" s="112" t="str">
        <f>HYPERLINK("http://images.google.be/images?q=Trifolium pratense&amp;hl=nl&amp;btnG=Afbeeldingen+zoeken","Rode klaver")</f>
        <v>Rode klaver</v>
      </c>
      <c r="M80" s="113" t="s">
        <v>1075</v>
      </c>
      <c r="O80" t="s">
        <v>978</v>
      </c>
      <c r="P80" s="115" t="s">
        <v>1867</v>
      </c>
      <c r="Q80" s="116" t="s">
        <v>988</v>
      </c>
    </row>
    <row r="81" spans="3:17" x14ac:dyDescent="0.25">
      <c r="C81" s="104" t="s">
        <v>1965</v>
      </c>
      <c r="F81" s="106" t="s">
        <v>1992</v>
      </c>
      <c r="I81" s="110" t="s">
        <v>1063</v>
      </c>
      <c r="K81" s="112" t="s">
        <v>1056</v>
      </c>
      <c r="L81" s="112" t="str">
        <f>HYPERLINK("http://images.google.be/images?q=Festuca rubra&amp;hl=nl&amp;btnG=Afbeeldingen+zoeken","Rood zwenkgras")</f>
        <v>Rood zwenkgras</v>
      </c>
      <c r="M81" s="113" t="s">
        <v>1561</v>
      </c>
      <c r="O81" t="s">
        <v>2112</v>
      </c>
      <c r="P81" s="115" t="s">
        <v>1399</v>
      </c>
      <c r="Q81" s="116" t="s">
        <v>991</v>
      </c>
    </row>
    <row r="82" spans="3:17" x14ac:dyDescent="0.25">
      <c r="C82" s="104" t="s">
        <v>1076</v>
      </c>
      <c r="F82" s="106" t="s">
        <v>2000</v>
      </c>
      <c r="I82" s="110" t="s">
        <v>1063</v>
      </c>
      <c r="K82" s="112" t="s">
        <v>988</v>
      </c>
      <c r="L82" s="112" t="str">
        <f>HYPERLINK("http://images.google.be/images?q=Deschampsia cespitosa&amp;hl=nl&amp;btnG=Afbeeldingen+zoeken","Ruwe smele")</f>
        <v>Ruwe smele</v>
      </c>
      <c r="M82" s="113" t="s">
        <v>1113</v>
      </c>
      <c r="O82" t="s">
        <v>2113</v>
      </c>
      <c r="P82" s="115" t="s">
        <v>1069</v>
      </c>
      <c r="Q82" s="116" t="s">
        <v>1389</v>
      </c>
    </row>
    <row r="83" spans="3:17" x14ac:dyDescent="0.25">
      <c r="C83" s="104" t="s">
        <v>1114</v>
      </c>
      <c r="F83" s="106" t="s">
        <v>2041</v>
      </c>
      <c r="I83" s="110" t="s">
        <v>1468</v>
      </c>
      <c r="K83" s="112" t="s">
        <v>1893</v>
      </c>
      <c r="L83" s="112" t="str">
        <f>HYPERLINK("http://images.google.be/images?q=Ranunculus acris&amp;hl=nl&amp;btnG=Afbeeldingen+zoeken","Scherpe boterbloem")</f>
        <v>Scherpe boterbloem</v>
      </c>
      <c r="M83" s="113" t="s">
        <v>1406</v>
      </c>
      <c r="O83" t="s">
        <v>981</v>
      </c>
      <c r="P83" s="115" t="s">
        <v>1004</v>
      </c>
      <c r="Q83" s="116" t="s">
        <v>1061</v>
      </c>
    </row>
    <row r="84" spans="3:17" x14ac:dyDescent="0.25">
      <c r="C84" s="104" t="s">
        <v>1406</v>
      </c>
      <c r="F84" s="106" t="s">
        <v>2046</v>
      </c>
      <c r="I84" s="110" t="s">
        <v>997</v>
      </c>
      <c r="K84" s="112" t="s">
        <v>1440</v>
      </c>
      <c r="L84" s="112" t="str">
        <f>HYPERLINK("http://images.google.be/images?q=Hypericum perforatum&amp;hl=nl&amp;btnG=Afbeeldingen+zoeken","Sint-Janskruid")</f>
        <v>Sint-Janskruid</v>
      </c>
      <c r="M84" s="113" t="s">
        <v>1714</v>
      </c>
      <c r="O84" t="s">
        <v>988</v>
      </c>
      <c r="P84" s="115" t="s">
        <v>1593</v>
      </c>
      <c r="Q84" s="116" t="s">
        <v>1847</v>
      </c>
    </row>
    <row r="85" spans="3:17" x14ac:dyDescent="0.25">
      <c r="C85" s="104" t="s">
        <v>1699</v>
      </c>
      <c r="F85" s="106" t="s">
        <v>2052</v>
      </c>
      <c r="I85" s="110" t="s">
        <v>998</v>
      </c>
      <c r="K85" s="112" t="s">
        <v>1770</v>
      </c>
      <c r="L85" s="112" t="str">
        <f>HYPERLINK("http://images.google.be/images?q=Plantago lanceolata&amp;hl=nl&amp;btnG=Afbeeldingen+zoeken","Smalle weegbree")</f>
        <v>Smalle weegbree</v>
      </c>
      <c r="M85" s="113" t="s">
        <v>1407</v>
      </c>
      <c r="O85" t="s">
        <v>1059</v>
      </c>
      <c r="P85" s="115" t="s">
        <v>1401</v>
      </c>
      <c r="Q85" s="116" t="s">
        <v>993</v>
      </c>
    </row>
    <row r="86" spans="3:17" x14ac:dyDescent="0.25">
      <c r="C86" s="104" t="s">
        <v>1966</v>
      </c>
      <c r="F86" s="106" t="s">
        <v>2006</v>
      </c>
      <c r="I86" s="110" t="s">
        <v>1066</v>
      </c>
      <c r="K86" s="112" t="s">
        <v>1389</v>
      </c>
      <c r="L86" s="112" t="str">
        <f>HYPERLINK("http://images.google.be/images?q=Juncus tenuis&amp;hl=nl&amp;btnG=Afbeeldingen+zoeken","Tengere rus")</f>
        <v>Tengere rus</v>
      </c>
      <c r="M86" s="113" t="s">
        <v>1408</v>
      </c>
      <c r="O86" t="s">
        <v>991</v>
      </c>
      <c r="P86" s="115" t="s">
        <v>1071</v>
      </c>
      <c r="Q86" s="116" t="s">
        <v>994</v>
      </c>
    </row>
    <row r="87" spans="3:17" x14ac:dyDescent="0.25">
      <c r="C87" s="104" t="s">
        <v>1016</v>
      </c>
      <c r="F87" s="106" t="s">
        <v>2057</v>
      </c>
      <c r="I87" s="110" t="s">
        <v>1479</v>
      </c>
      <c r="K87" s="112" t="s">
        <v>1456</v>
      </c>
      <c r="L87" s="112" t="str">
        <f>HYPERLINK("http://images.google.be/images?q=Lathyrus pratensis&amp;hl=nl&amp;btnG=Afbeeldingen+zoeken","Veldlathyrus")</f>
        <v>Veldlathyrus</v>
      </c>
      <c r="M87" s="113" t="s">
        <v>1115</v>
      </c>
      <c r="O87" t="s">
        <v>1061</v>
      </c>
      <c r="P87" s="115" t="s">
        <v>1005</v>
      </c>
      <c r="Q87" s="116" t="s">
        <v>1062</v>
      </c>
    </row>
    <row r="88" spans="3:17" x14ac:dyDescent="0.25">
      <c r="C88" s="104" t="s">
        <v>1118</v>
      </c>
      <c r="F88" s="106" t="s">
        <v>2005</v>
      </c>
      <c r="I88" s="110" t="s">
        <v>1479</v>
      </c>
      <c r="K88" s="112" t="s">
        <v>1847</v>
      </c>
      <c r="L88" s="112" t="str">
        <f>HYPERLINK("http://images.google.be/images?q=Rumex acetosa&amp;hl=nl&amp;btnG=Afbeeldingen+zoeken","Veldzuring")</f>
        <v>Veldzuring</v>
      </c>
      <c r="M88" s="113" t="s">
        <v>1597</v>
      </c>
      <c r="O88" t="s">
        <v>1456</v>
      </c>
      <c r="P88" s="115" t="s">
        <v>1008</v>
      </c>
      <c r="Q88" s="116" t="s">
        <v>1527</v>
      </c>
    </row>
    <row r="89" spans="3:17" x14ac:dyDescent="0.25">
      <c r="F89" s="106" t="s">
        <v>2060</v>
      </c>
      <c r="I89" s="110" t="s">
        <v>1711</v>
      </c>
      <c r="K89" s="112" t="s">
        <v>992</v>
      </c>
      <c r="L89" s="112" t="str">
        <f>HYPERLINK("http://images.google.be/images?q=Epilobium parviflorum&amp;hl=nl&amp;btnG=Afbeeldingen+zoeken","Viltige basterdwederik")</f>
        <v>Viltige basterdwederik</v>
      </c>
      <c r="O89" t="s">
        <v>992</v>
      </c>
      <c r="P89" s="115" t="s">
        <v>1009</v>
      </c>
      <c r="Q89" s="116" t="s">
        <v>1063</v>
      </c>
    </row>
    <row r="90" spans="3:17" x14ac:dyDescent="0.25">
      <c r="F90" s="106" t="s">
        <v>2050</v>
      </c>
      <c r="I90" s="110" t="s">
        <v>1589</v>
      </c>
      <c r="K90" s="112" t="s">
        <v>2087</v>
      </c>
      <c r="L90" s="112" t="str">
        <f>HYPERLINK("http://images.google.be/images?q=Mentha aquatica&amp;hl=nl&amp;btnG=Afbeeldingen+zoeken","Watermunt")</f>
        <v>Watermunt</v>
      </c>
      <c r="O90" t="s">
        <v>1103</v>
      </c>
      <c r="P90" s="115" t="s">
        <v>1111</v>
      </c>
      <c r="Q90" s="116" t="s">
        <v>1468</v>
      </c>
    </row>
    <row r="91" spans="3:17" x14ac:dyDescent="0.25">
      <c r="F91" s="106" t="s">
        <v>2008</v>
      </c>
      <c r="I91" s="110" t="s">
        <v>1485</v>
      </c>
      <c r="K91" s="112" t="s">
        <v>1894</v>
      </c>
      <c r="L91" s="112" t="str">
        <f>HYPERLINK("http://images.google.be/images?q=Myosoton aquaticum&amp;hl=nl&amp;btnG=Afbeeldingen+zoeken","Watermuur")</f>
        <v>Watermuur</v>
      </c>
      <c r="O91" t="s">
        <v>1062</v>
      </c>
      <c r="P91" s="115" t="s">
        <v>1073</v>
      </c>
      <c r="Q91" s="116" t="s">
        <v>1587</v>
      </c>
    </row>
    <row r="92" spans="3:17" x14ac:dyDescent="0.25">
      <c r="F92" s="106" t="s">
        <v>2066</v>
      </c>
      <c r="I92" s="110" t="s">
        <v>1867</v>
      </c>
      <c r="K92" s="112" t="s">
        <v>1062</v>
      </c>
      <c r="L92" s="112" t="str">
        <f>HYPERLINK("http://images.google.be/images?q=Campanula patula L.&amp;hl=nl&amp;btnG=Afbeeldingen+zoeken","Weideklokje")</f>
        <v>Weideklokje</v>
      </c>
      <c r="O92" t="s">
        <v>1527</v>
      </c>
      <c r="P92" s="115" t="s">
        <v>1531</v>
      </c>
      <c r="Q92" s="116" t="s">
        <v>997</v>
      </c>
    </row>
    <row r="93" spans="3:17" x14ac:dyDescent="0.25">
      <c r="F93" s="106" t="s">
        <v>2045</v>
      </c>
      <c r="I93" s="110" t="s">
        <v>1590</v>
      </c>
      <c r="K93" s="112" t="s">
        <v>1063</v>
      </c>
      <c r="L93" s="112" t="str">
        <f>HYPERLINK("http://images.google.be/images?q=Achillea ptarmica&amp;hl=nl&amp;btnG=Afbeeldingen+zoeken","Wilde bertram")</f>
        <v>Wilde bertram</v>
      </c>
      <c r="O93" t="s">
        <v>1393</v>
      </c>
      <c r="P93" s="115" t="s">
        <v>1075</v>
      </c>
      <c r="Q93" s="116" t="s">
        <v>1066</v>
      </c>
    </row>
    <row r="94" spans="3:17" x14ac:dyDescent="0.25">
      <c r="F94" s="106" t="s">
        <v>2049</v>
      </c>
      <c r="I94" s="110" t="s">
        <v>547</v>
      </c>
      <c r="K94" s="112" t="s">
        <v>2089</v>
      </c>
      <c r="L94" s="112" t="str">
        <f>HYPERLINK("http://images.google.be/images?q=Sorbus aucuparia&amp;hl=nl&amp;btnG=Afbeeldingen+zoeken","Wilde lijsterbes")</f>
        <v>Wilde lijsterbes</v>
      </c>
      <c r="O94" t="s">
        <v>997</v>
      </c>
      <c r="P94" s="115" t="s">
        <v>1010</v>
      </c>
      <c r="Q94" s="116" t="s">
        <v>1710</v>
      </c>
    </row>
    <row r="95" spans="3:17" x14ac:dyDescent="0.25">
      <c r="H95" s="106"/>
      <c r="I95" s="110" t="s">
        <v>149</v>
      </c>
      <c r="K95" s="112" t="s">
        <v>1468</v>
      </c>
      <c r="L95" s="112" t="str">
        <f>HYPERLINK("http://images.google.be/images?q=Salix spec.&amp;hl=nl&amp;btnG=Afbeeldingen+zoeken","Wilg spec.")</f>
        <v>Wilg spec.</v>
      </c>
      <c r="O95" t="s">
        <v>1000</v>
      </c>
      <c r="P95" s="115" t="s">
        <v>1561</v>
      </c>
      <c r="Q95" s="116" t="s">
        <v>1588</v>
      </c>
    </row>
    <row r="96" spans="3:17" x14ac:dyDescent="0.25">
      <c r="I96" s="110" t="s">
        <v>1591</v>
      </c>
      <c r="K96" s="112" t="s">
        <v>1470</v>
      </c>
      <c r="L96" s="112" t="str">
        <f>HYPERLINK("http://images.google.be/images?q=Trifolium repens&amp;hl=nl&amp;btnG=Afbeeldingen+zoeken","Witte klaver")</f>
        <v>Witte klaver</v>
      </c>
      <c r="O96" t="s">
        <v>547</v>
      </c>
      <c r="P96" s="115" t="s">
        <v>1114</v>
      </c>
      <c r="Q96" s="116" t="s">
        <v>2126</v>
      </c>
    </row>
    <row r="97" spans="9:17" x14ac:dyDescent="0.25">
      <c r="I97" s="110" t="s">
        <v>1591</v>
      </c>
      <c r="K97" s="112" t="s">
        <v>1895</v>
      </c>
      <c r="L97" s="112" t="str">
        <f>HYPERLINK("http://images.google.be/images?q=Nasturtium officinale&amp;hl=nl&amp;btnG=Afbeeldingen+zoeken","Witte waterkers")</f>
        <v>Witte waterkers</v>
      </c>
      <c r="O97" t="s">
        <v>2114</v>
      </c>
      <c r="P97" s="115" t="s">
        <v>172</v>
      </c>
      <c r="Q97" s="116" t="s">
        <v>1000</v>
      </c>
    </row>
    <row r="98" spans="9:17" x14ac:dyDescent="0.25">
      <c r="I98" s="110" t="s">
        <v>2076</v>
      </c>
      <c r="K98" s="112" t="s">
        <v>997</v>
      </c>
      <c r="L98" s="112" t="str">
        <f>HYPERLINK("http://images.google.be/images?q=Lycopus europaeus&amp;hl=nl&amp;btnG=Afbeeldingen+zoeken","Wolfspoot")</f>
        <v>Wolfspoot</v>
      </c>
      <c r="O98" t="s">
        <v>1399</v>
      </c>
      <c r="P98" s="115" t="s">
        <v>1015</v>
      </c>
      <c r="Q98" s="116" t="s">
        <v>1485</v>
      </c>
    </row>
    <row r="99" spans="9:17" x14ac:dyDescent="0.25">
      <c r="I99" s="110" t="s">
        <v>1592</v>
      </c>
      <c r="K99" s="112" t="s">
        <v>999</v>
      </c>
      <c r="L99" s="112" t="str">
        <f>HYPERLINK("http://images.google.be/images?q=Prunus avium&amp;hl=nl&amp;btnG=Afbeeldingen+zoeken","Zoete kers")</f>
        <v>Zoete kers</v>
      </c>
      <c r="O99" t="s">
        <v>1749</v>
      </c>
      <c r="P99" s="115" t="s">
        <v>1016</v>
      </c>
      <c r="Q99" s="116" t="s">
        <v>547</v>
      </c>
    </row>
    <row r="100" spans="9:17" x14ac:dyDescent="0.25">
      <c r="I100" s="110" t="s">
        <v>1749</v>
      </c>
      <c r="K100" s="112" t="s">
        <v>1479</v>
      </c>
      <c r="L100" s="112" t="str">
        <f>HYPERLINK("http://images.google.be/images?q=Quercus robur&amp;hl=nl&amp;btnG=Afbeeldingen+zoeken","Zomereik")</f>
        <v>Zomereik</v>
      </c>
      <c r="O100" t="s">
        <v>1809</v>
      </c>
      <c r="P100" s="115" t="s">
        <v>1118</v>
      </c>
      <c r="Q100" s="116" t="s">
        <v>1399</v>
      </c>
    </row>
    <row r="101" spans="9:17" x14ac:dyDescent="0.25">
      <c r="I101" s="110" t="s">
        <v>1530</v>
      </c>
      <c r="K101" s="112" t="s">
        <v>2093</v>
      </c>
      <c r="L101" s="112" t="str">
        <f>HYPERLINK("http://images.google.be/images?q=Alnus glutinosa&amp;hl=nl&amp;btnG=Afbeeldingen+zoeken","Zwarte els")</f>
        <v>Zwarte els</v>
      </c>
      <c r="O101" t="s">
        <v>1530</v>
      </c>
      <c r="Q101" s="116" t="s">
        <v>1530</v>
      </c>
    </row>
    <row r="102" spans="9:17" x14ac:dyDescent="0.25">
      <c r="I102" s="110" t="s">
        <v>1559</v>
      </c>
      <c r="K102" s="112" t="s">
        <v>547</v>
      </c>
      <c r="L102" s="112"/>
      <c r="O102" t="s">
        <v>1004</v>
      </c>
      <c r="Q102" s="116" t="s">
        <v>1004</v>
      </c>
    </row>
    <row r="103" spans="9:17" x14ac:dyDescent="0.25">
      <c r="I103" s="110" t="s">
        <v>1401</v>
      </c>
      <c r="K103" s="112" t="s">
        <v>547</v>
      </c>
      <c r="L103" s="112"/>
      <c r="O103" t="s">
        <v>2115</v>
      </c>
      <c r="Q103" s="116" t="s">
        <v>1071</v>
      </c>
    </row>
    <row r="104" spans="9:17" x14ac:dyDescent="0.25">
      <c r="I104" s="110" t="s">
        <v>1403</v>
      </c>
      <c r="K104" s="112" t="s">
        <v>1398</v>
      </c>
      <c r="L104" s="112"/>
      <c r="O104" t="s">
        <v>2116</v>
      </c>
      <c r="Q104" s="116" t="s">
        <v>1005</v>
      </c>
    </row>
    <row r="105" spans="9:17" x14ac:dyDescent="0.25">
      <c r="I105" s="110" t="s">
        <v>1009</v>
      </c>
      <c r="K105" s="112" t="s">
        <v>2094</v>
      </c>
      <c r="L105" s="112"/>
      <c r="O105" t="s">
        <v>1402</v>
      </c>
      <c r="Q105" s="116" t="s">
        <v>1007</v>
      </c>
    </row>
    <row r="106" spans="9:17" x14ac:dyDescent="0.25">
      <c r="I106" s="110" t="s">
        <v>1074</v>
      </c>
      <c r="K106" s="112" t="s">
        <v>1403</v>
      </c>
      <c r="L106" s="112"/>
      <c r="O106" t="s">
        <v>1007</v>
      </c>
      <c r="Q106" s="116" t="s">
        <v>1008</v>
      </c>
    </row>
    <row r="107" spans="9:17" x14ac:dyDescent="0.25">
      <c r="I107" s="110" t="s">
        <v>1075</v>
      </c>
      <c r="K107" s="112" t="s">
        <v>2100</v>
      </c>
      <c r="O107" t="s">
        <v>1008</v>
      </c>
      <c r="Q107" s="116" t="s">
        <v>1009</v>
      </c>
    </row>
    <row r="108" spans="9:17" x14ac:dyDescent="0.25">
      <c r="I108" s="110" t="s">
        <v>1075</v>
      </c>
      <c r="K108" s="112" t="s">
        <v>1774</v>
      </c>
      <c r="O108" t="s">
        <v>1073</v>
      </c>
      <c r="Q108" s="116" t="s">
        <v>1075</v>
      </c>
    </row>
    <row r="109" spans="9:17" x14ac:dyDescent="0.25">
      <c r="I109" s="110" t="s">
        <v>1010</v>
      </c>
      <c r="K109" s="112" t="s">
        <v>1010</v>
      </c>
      <c r="O109" t="s">
        <v>1074</v>
      </c>
      <c r="Q109" s="116" t="s">
        <v>1010</v>
      </c>
    </row>
    <row r="110" spans="9:17" x14ac:dyDescent="0.25">
      <c r="I110" s="110" t="s">
        <v>1113</v>
      </c>
      <c r="K110" s="112" t="s">
        <v>1562</v>
      </c>
      <c r="O110" t="s">
        <v>1075</v>
      </c>
      <c r="Q110" s="116" t="s">
        <v>1113</v>
      </c>
    </row>
    <row r="111" spans="9:17" x14ac:dyDescent="0.25">
      <c r="I111" s="110" t="s">
        <v>1013</v>
      </c>
      <c r="K111" s="112" t="s">
        <v>1113</v>
      </c>
      <c r="O111" t="s">
        <v>1799</v>
      </c>
      <c r="Q111" s="116" t="s">
        <v>1013</v>
      </c>
    </row>
    <row r="112" spans="9:17" x14ac:dyDescent="0.25">
      <c r="I112" s="110" t="s">
        <v>1076</v>
      </c>
      <c r="K112" s="112" t="s">
        <v>1898</v>
      </c>
      <c r="O112" t="s">
        <v>1595</v>
      </c>
      <c r="Q112" s="116" t="s">
        <v>1076</v>
      </c>
    </row>
    <row r="113" spans="9:17" x14ac:dyDescent="0.25">
      <c r="I113" s="110" t="s">
        <v>1114</v>
      </c>
      <c r="K113" s="112" t="s">
        <v>1114</v>
      </c>
      <c r="O113" t="s">
        <v>1561</v>
      </c>
      <c r="Q113" s="116" t="s">
        <v>172</v>
      </c>
    </row>
    <row r="114" spans="9:17" x14ac:dyDescent="0.25">
      <c r="I114" s="110" t="s">
        <v>1407</v>
      </c>
      <c r="K114" s="112" t="s">
        <v>1638</v>
      </c>
      <c r="O114" t="s">
        <v>1113</v>
      </c>
      <c r="Q114" s="116" t="s">
        <v>1410</v>
      </c>
    </row>
    <row r="115" spans="9:17" x14ac:dyDescent="0.25">
      <c r="I115" s="110" t="s">
        <v>1409</v>
      </c>
      <c r="K115" s="112" t="s">
        <v>1410</v>
      </c>
      <c r="O115" t="s">
        <v>1013</v>
      </c>
      <c r="Q115" s="116" t="s">
        <v>1016</v>
      </c>
    </row>
    <row r="116" spans="9:17" x14ac:dyDescent="0.25">
      <c r="I116" s="110" t="s">
        <v>172</v>
      </c>
      <c r="K116" s="112" t="s">
        <v>1443</v>
      </c>
      <c r="O116" t="s">
        <v>1563</v>
      </c>
      <c r="Q116" s="116" t="s">
        <v>1643</v>
      </c>
    </row>
    <row r="117" spans="9:17" x14ac:dyDescent="0.25">
      <c r="I117" s="110" t="s">
        <v>1016</v>
      </c>
      <c r="K117" s="112" t="s">
        <v>1715</v>
      </c>
      <c r="O117" t="s">
        <v>172</v>
      </c>
      <c r="Q117" s="116" t="s">
        <v>1117</v>
      </c>
    </row>
    <row r="118" spans="9:17" x14ac:dyDescent="0.25">
      <c r="I118" s="110" t="s">
        <v>1117</v>
      </c>
      <c r="K118" s="112" t="s">
        <v>1597</v>
      </c>
      <c r="O118" t="s">
        <v>1016</v>
      </c>
      <c r="Q118" s="116" t="s">
        <v>1118</v>
      </c>
    </row>
    <row r="119" spans="9:17" x14ac:dyDescent="0.25">
      <c r="I119" s="110" t="s">
        <v>1118</v>
      </c>
      <c r="K119" s="112"/>
      <c r="O119" t="s">
        <v>2117</v>
      </c>
      <c r="Q119" s="116" t="s">
        <v>1411</v>
      </c>
    </row>
    <row r="120" spans="9:17" x14ac:dyDescent="0.25">
      <c r="I120" s="110"/>
      <c r="O120" t="s">
        <v>1117</v>
      </c>
    </row>
    <row r="121" spans="9:17" x14ac:dyDescent="0.25">
      <c r="O121" t="s">
        <v>1118</v>
      </c>
    </row>
    <row r="122" spans="9:17" x14ac:dyDescent="0.25">
      <c r="O122" t="s">
        <v>1411</v>
      </c>
    </row>
  </sheetData>
  <sortState ref="M4:M88">
    <sortCondition ref="M4"/>
  </sortState>
  <hyperlinks>
    <hyperlink ref="L4" r:id="rId1" display="http://images.google.be/images?q=Ophioglossum%20vulgatum%20L.&amp;hl=nl&amp;btnG=Afbeeldingen+zoeken"/>
    <hyperlink ref="L5" r:id="rId2" display="http://images.google.be/images?q=Polygonum%20bistorta&amp;hl=nl&amp;btnG=Afbeeldingen+zoeken"/>
    <hyperlink ref="L6" r:id="rId3" display="http://images.google.be/images?q=Cirsium%20arvense&amp;hl=nl&amp;btnG=Afbeeldingen+zoeken"/>
    <hyperlink ref="L7" r:id="rId4" display="http://images.google.be/images?q=Trifolium%20hybridum%20ssp.%20hybridum&amp;hl=nl&amp;btnG=Afbeeldingen+zoeken"/>
    <hyperlink ref="L8" r:id="rId5" display="http://images.google.be/images?q=Veronica%20beccabunga&amp;hl=nl&amp;btnG=Afbeeldingen+zoeken"/>
    <hyperlink ref="L9" r:id="rId6" display="http://images.google.be/images?q=Cynosurus%20cristatus&amp;hl=nl&amp;btnG=Afbeeldingen+zoeken"/>
    <hyperlink ref="L10" r:id="rId7" display="http://images.google.be/images?q=Knautia%20arvensis&amp;hl=nl&amp;btnG=Afbeeldingen+zoeken"/>
    <hyperlink ref="L11" r:id="rId8" display="http://images.google.be/images?q=Campanula%20rhomboidalis%20L.&amp;hl=nl&amp;btnG=Afbeeldingen+zoeken"/>
    <hyperlink ref="L12" r:id="rId9" display="http://images.google.be/images?q=Juncus%20conglomeratus&amp;hl=nl&amp;btnG=Afbeeldingen+zoeken"/>
    <hyperlink ref="L13" r:id="rId10" display="http://images.google.be/images?q=Artemisia%20vulgaris&amp;hl=nl&amp;btnG=Afbeeldingen+zoeken"/>
    <hyperlink ref="L14" r:id="rId11" display="http://images.google.be/images?q=Solanum%20dulcamara&amp;hl=nl&amp;btnG=Afbeeldingen+zoeken"/>
    <hyperlink ref="L15" r:id="rId12" display="http://images.google.be/images?q=Scirpus%20sylvaticus&amp;hl=nl&amp;btnG=Afbeeldingen+zoeken"/>
    <hyperlink ref="L16" r:id="rId13" display="http://images.google.be/images?q=Rubus%20,%20spec&amp;hl=nl&amp;btnG=Afbeeldingen+zoeken"/>
    <hyperlink ref="L17" r:id="rId14" display="http://images.google.be/images?q=Lychnis%20flos-cuculi&amp;hl=nl&amp;btnG=Afbeeldingen+zoeken"/>
    <hyperlink ref="L18" r:id="rId15" display="http://images.google.be/images?q=Valeriana%20repens&amp;hl=nl&amp;btnG=Afbeeldingen+zoeken"/>
    <hyperlink ref="L19" r:id="rId16" display="http://images.google.be/images?q=Vicia%20sativa&amp;hl=nl&amp;btnG=Afbeeldingen+zoeken"/>
    <hyperlink ref="L20" r:id="rId17" display="http://images.google.be/images?q=Lolium%20perenne&amp;hl=nl&amp;btnG=Afbeeldingen+zoeken"/>
    <hyperlink ref="L21" r:id="rId18" display="http://images.google.be/images?q=Carex%20demissa&amp;hl=nl&amp;btnG=Afbeeldingen+zoeken"/>
    <hyperlink ref="L22" r:id="rId19" display="http://images.google.be/images?q=Viburnum%20opulus&amp;hl=nl&amp;btnG=Afbeeldingen+zoeken"/>
    <hyperlink ref="L23" r:id="rId20" display="http://images.google.be/images?q=Iris%20pseudacorus&amp;hl=nl&amp;btnG=Afbeeldingen+zoeken"/>
    <hyperlink ref="L24" r:id="rId21" display="http://images.google.be/images?q=Scrophularia%20auriculata&amp;hl=nl&amp;btnG=Afbeeldingen+zoeken"/>
    <hyperlink ref="L25" r:id="rId22" display="http://images.google.be/images?q=Holcus%20lanatus&amp;hl=nl&amp;btnG=Afbeeldingen+zoeken"/>
    <hyperlink ref="L26" r:id="rId23" display="http://images.google.be/images?q=Heracleum%20sphondylium&amp;hl=nl&amp;btnG=Afbeeldingen+zoeken"/>
    <hyperlink ref="L27" r:id="rId24" display="http://images.google.be/images?q=Angelica%20sylvestris&amp;hl=nl&amp;btnG=Afbeeldingen+zoeken"/>
    <hyperlink ref="L28" r:id="rId25" display="http://images.google.be/images?q=Cerastium%20fontanum&amp;hl=nl&amp;btnG=Afbeeldingen+zoeken"/>
    <hyperlink ref="L29" r:id="rId26" display="http://images.google.be/images?q=Dactylis%20glomerata&amp;hl=nl&amp;btnG=Afbeeldingen+zoeken"/>
    <hyperlink ref="L30" r:id="rId27" display="http://images.google.be/images?q=Luzula%20campestris&amp;hl=nl&amp;btnG=Afbeeldingen+zoeken"/>
    <hyperlink ref="L31" r:id="rId28" display="http://images.google.be/images?q=Sambucus%20nigra&amp;hl=nl&amp;btnG=Afbeeldingen+zoeken"/>
    <hyperlink ref="L32" r:id="rId29" display="http://images.google.be/images?q=Hypochaeris%20radicata&amp;hl=nl&amp;btnG=Afbeeldingen+zoeken"/>
    <hyperlink ref="L33" r:id="rId30" display="http://images.google.be/images?q=Anthoxanthum%20odoratum&amp;hl=nl&amp;btnG=Afbeeldingen+zoeken"/>
    <hyperlink ref="L34" r:id="rId31" display="http://images.google.be/images?q=Agrostis%20capillaris&amp;hl=nl&amp;btnG=Afbeeldingen+zoeken"/>
    <hyperlink ref="L35" r:id="rId32" display="http://images.google.be/images?q=Phleum%20pratense&amp;hl=nl&amp;btnG=Afbeeldingen+zoeken"/>
    <hyperlink ref="L36" r:id="rId33" display="http://images.google.be/images?q=Galium%20mollugo&amp;hl=nl&amp;btnG=Afbeeldingen+zoeken"/>
    <hyperlink ref="L37" r:id="rId34" display="http://images.google.be/images?q=Arrhenatherum%20elatius&amp;hl=nl&amp;btnG=Afbeeldingen+zoeken"/>
    <hyperlink ref="L38" r:id="rId35" display="http://images.google.be/images?q=Campanula%20rotundifolia&amp;hl=nl&amp;btnG=Afbeeldingen+zoeken"/>
    <hyperlink ref="L39" r:id="rId36" display="http://images.google.be/images?q=Stellaria%20graminea&amp;hl=nl&amp;btnG=Afbeeldingen+zoeken"/>
    <hyperlink ref="L40" r:id="rId37" display="http://images.google.be/images?q=Crepis%20biennis&amp;hl=nl&amp;btnG=Afbeeldingen+zoeken"/>
    <hyperlink ref="L41" r:id="rId38" display="http://images.google.be/images?q=Urtica%20dioica&amp;hl=nl&amp;btnG=Afbeeldingen+zoeken"/>
    <hyperlink ref="L42" r:id="rId39" display="http://images.google.be/images?q=Sparganium%20erectum&amp;hl=nl&amp;btnG=Afbeeldingen+zoeken"/>
    <hyperlink ref="L43" r:id="rId40" display="http://images.google.be/images?q=Typha%20latifolia&amp;hl=nl&amp;btnG=Afbeeldingen+zoeken"/>
    <hyperlink ref="L44" r:id="rId41" display="http://images.google.be/images?q=Sanguisorba%20officinalis&amp;hl=nl&amp;btnG=Afbeeldingen+zoeken"/>
    <hyperlink ref="L45" r:id="rId42" display="http://images.google.be/images?q=Lysimachia%20vulgaris&amp;hl=nl&amp;btnG=Afbeeldingen+zoeken"/>
    <hyperlink ref="L46" r:id="rId43" display="http://images.google.be/images?q=Calystegia%20sepium&amp;hl=nl&amp;btnG=Afbeeldingen+zoeken"/>
    <hyperlink ref="L47" r:id="rId44" display="http://images.google.be/images?q=Epilobium%20hirsutum&amp;hl=nl&amp;btnG=Afbeeldingen+zoeken"/>
    <hyperlink ref="L48" r:id="rId45" display="http://images.google.be/images?q=Equisetum%20arvense&amp;hl=nl&amp;btnG=Afbeeldingen+zoeken"/>
    <hyperlink ref="L49" r:id="rId46" display="http://images.google.be/images?q=Vicia%20sepium&amp;hl=nl&amp;btnG=Afbeeldingen+zoeken"/>
    <hyperlink ref="L50" r:id="rId47" display="http://images.google.be/images?q=Rosa%20canina&amp;hl=nl&amp;btnG=Afbeeldingen+zoeken"/>
    <hyperlink ref="L51" r:id="rId48" display="http://images.google.be/images?q=Agrostis%20gigantea&amp;hl=nl&amp;btnG=Afbeeldingen+zoeken"/>
    <hyperlink ref="L52" r:id="rId49" display="http://images.google.be/images?q=Humulus%20lupulus&amp;hl=nl&amp;btnG=Afbeeldingen+zoeken"/>
    <hyperlink ref="L53" r:id="rId50" display="http://images.google.be/images?q=Fallopia%20japonica&amp;hl=nl&amp;btnG=Afbeeldingen+zoeken"/>
    <hyperlink ref="L54" r:id="rId51" display="http://images.google.be/images?q=Cirsium%20palustre&amp;hl=nl&amp;btnG=Afbeeldingen+zoeken"/>
    <hyperlink ref="L55" r:id="rId52" display="http://images.google.be/images?q=Hypericum%20dubium&amp;hl=nl&amp;btnG=Afbeeldingen+zoeken"/>
    <hyperlink ref="L56" r:id="rId53" display="http://images.google.be/images?q=Epilobium%20tetragonum&amp;hl=nl&amp;btnG=Afbeeldingen+zoeken"/>
    <hyperlink ref="L57" r:id="rId54" display="http://images.google.be/images?q=Galium%20aparine&amp;hl=nl&amp;btnG=Afbeeldingen+zoeken"/>
    <hyperlink ref="L58" r:id="rId55" display="http://images.google.be/images?q=Phleum%20bertolonii&amp;hl=nl&amp;btnG=Afbeeldingen+zoeken"/>
    <hyperlink ref="L59" r:id="rId56" display="http://images.google.be/images?q=Trifolium%20dubium&amp;hl=nl&amp;btnG=Afbeeldingen+zoeken"/>
    <hyperlink ref="L60" r:id="rId57" display="http://images.google.be/images?q=Cantaurea%20thuillieri&amp;hl=nl&amp;btnG=Afbeeldingen+zoeken"/>
    <hyperlink ref="L61" r:id="rId58" display="http://images.google.be/images?q=Eupatorium%20cannabinum&amp;hl=nl&amp;btnG=Afbeeldingen+zoeken"/>
    <hyperlink ref="L62" r:id="rId59" display="http://images.google.be/images?q=Allium%20vineale&amp;hl=nl&amp;btnG=Afbeeldingen+zoeken"/>
    <hyperlink ref="L63" r:id="rId60" display="http://images.google.be/images?q=Ajuga%20reptans&amp;hl=nl&amp;btnG=Afbeeldingen+zoeken"/>
    <hyperlink ref="L64" r:id="rId61" display="http://images.google.be/images?q=Ranunculus%20repens&amp;hl=nl&amp;btnG=Afbeeldingen+zoeken"/>
    <hyperlink ref="L65" r:id="rId62" display="http://images.google.be/images?q=Elymus%20repens&amp;hl=nl&amp;btnG=Afbeeldingen+zoeken"/>
    <hyperlink ref="L66" r:id="rId63" display="http://images.google.be/images?q=Glyceria%20maxima&amp;hl=nl&amp;btnG=Afbeeldingen+zoeken"/>
    <hyperlink ref="L67" r:id="rId64" display="http://images.google.be/images?q=Lupinus&amp;hl=nl&amp;btnG=Afbeeldingen+zoeken"/>
    <hyperlink ref="L68" r:id="rId65" display="http://images.google.be/images?q=Stachys%20palustris&amp;hl=nl&amp;btnG=Afbeeldingen+zoeken"/>
    <hyperlink ref="L69" r:id="rId66" display="http://images.google.be/images?q=Lotus%20pedunculatus&amp;hl=nl&amp;btnG=Afbeeldingen+zoeken"/>
    <hyperlink ref="L70" r:id="rId67" display="http://images.google.be/images?q=Filipendula%20ulmaria&amp;hl=nl&amp;btnG=Afbeeldingen+zoeken"/>
    <hyperlink ref="L71" r:id="rId68" display="http://images.google.be/images?q=Cirsium%20oleraceum&amp;hl=nl&amp;btnG=Afbeeldingen+zoeken"/>
    <hyperlink ref="L72" r:id="rId69" display="http://images.google.be/images?q=Daucus%20carota&amp;hl=nl&amp;btnG=Afbeeldingen+zoeken"/>
    <hyperlink ref="L73" r:id="rId70" display="http://images.google.be/images?q=Lysimachia%20nummularia&amp;hl=nl&amp;btnG=Afbeeldingen+zoeken"/>
    <hyperlink ref="L74" r:id="rId71" display="http://images.google.be/images?q=Juncus%20effusus&amp;hl=nl&amp;btnG=Afbeeldingen+zoeken"/>
    <hyperlink ref="L75" r:id="rId72" display="http://images.google.be/images?q=Populus%20spec.&amp;hl=nl&amp;btnG=Afbeeldingen+zoeken"/>
    <hyperlink ref="L76" r:id="rId73" display="http://images.google.be/images?q=Rumex%20obtusifolius&amp;hl=nl&amp;btnG=Afbeeldingen+zoeken"/>
    <hyperlink ref="L77" r:id="rId74" display="http://images.google.be/images?q=Phragmites%20australis&amp;hl=nl&amp;btnG=Afbeeldingen+zoeken"/>
    <hyperlink ref="L78" r:id="rId75" display="http://images.google.be/images?q=Phalaris%20arundinacea&amp;hl=nl&amp;btnG=Afbeeldingen+zoeken"/>
    <hyperlink ref="L79" r:id="rId76" display="http://images.google.be/images?q=Festuca%20arundinacea&amp;hl=nl&amp;btnG=Afbeeldingen+zoeken"/>
    <hyperlink ref="L80" r:id="rId77" display="http://images.google.be/images?q=Trifolium%20pratense&amp;hl=nl&amp;btnG=Afbeeldingen+zoeken"/>
    <hyperlink ref="L81" r:id="rId78" display="http://images.google.be/images?q=Festuca%20rubra&amp;hl=nl&amp;btnG=Afbeeldingen+zoeken"/>
    <hyperlink ref="L82" r:id="rId79" display="http://images.google.be/images?q=Deschampsia%20cespitosa&amp;hl=nl&amp;btnG=Afbeeldingen+zoeken"/>
    <hyperlink ref="L83" r:id="rId80" display="http://images.google.be/images?q=Ranunculus%20acris&amp;hl=nl&amp;btnG=Afbeeldingen+zoeken"/>
    <hyperlink ref="L84" r:id="rId81" display="http://images.google.be/images?q=Hypericum%20perforatum&amp;hl=nl&amp;btnG=Afbeeldingen+zoeken"/>
    <hyperlink ref="L85" r:id="rId82" display="http://images.google.be/images?q=Plantago%20lanceolata&amp;hl=nl&amp;btnG=Afbeeldingen+zoeken"/>
    <hyperlink ref="L86" r:id="rId83" display="http://images.google.be/images?q=Juncus%20tenuis&amp;hl=nl&amp;btnG=Afbeeldingen+zoeken"/>
    <hyperlink ref="L87" r:id="rId84" display="http://images.google.be/images?q=Lathyrus%20pratensis&amp;hl=nl&amp;btnG=Afbeeldingen+zoeken"/>
    <hyperlink ref="L88" r:id="rId85" display="http://images.google.be/images?q=Rumex%20acetosa&amp;hl=nl&amp;btnG=Afbeeldingen+zoeken"/>
    <hyperlink ref="L89" r:id="rId86" display="http://images.google.be/images?q=Epilobium%20parviflorum&amp;hl=nl&amp;btnG=Afbeeldingen+zoeken"/>
    <hyperlink ref="L90" r:id="rId87" display="http://images.google.be/images?q=Mentha%20aquatica&amp;hl=nl&amp;btnG=Afbeeldingen+zoeken"/>
    <hyperlink ref="L91" r:id="rId88" display="http://images.google.be/images?q=Myosoton%20aquaticum&amp;hl=nl&amp;btnG=Afbeeldingen+zoeken"/>
    <hyperlink ref="L92" r:id="rId89" display="http://images.google.be/images?q=Campanula%20patula%20L.&amp;hl=nl&amp;btnG=Afbeeldingen+zoeken"/>
    <hyperlink ref="L93" r:id="rId90" display="http://images.google.be/images?q=Achillea%20ptarmica&amp;hl=nl&amp;btnG=Afbeeldingen+zoeken"/>
    <hyperlink ref="L94" r:id="rId91" display="http://images.google.be/images?q=Sorbus%20aucuparia&amp;hl=nl&amp;btnG=Afbeeldingen+zoeken"/>
    <hyperlink ref="L95" r:id="rId92" display="http://images.google.be/images?q=Salix%20spec.&amp;hl=nl&amp;btnG=Afbeeldingen+zoeken"/>
    <hyperlink ref="L96" r:id="rId93" display="http://images.google.be/images?q=Trifolium%20repens&amp;hl=nl&amp;btnG=Afbeeldingen+zoeken"/>
    <hyperlink ref="L97" r:id="rId94" display="http://images.google.be/images?q=Nasturtium%20officinale&amp;hl=nl&amp;btnG=Afbeeldingen+zoeken"/>
    <hyperlink ref="L98" r:id="rId95" display="http://images.google.be/images?q=Lycopus%20europaeus&amp;hl=nl&amp;btnG=Afbeeldingen+zoeken"/>
    <hyperlink ref="L99" r:id="rId96" display="http://images.google.be/images?q=Prunus%20avium&amp;hl=nl&amp;btnG=Afbeeldingen+zoeken"/>
    <hyperlink ref="L100" r:id="rId97" display="http://images.google.be/images?q=Quercus%20robur&amp;hl=nl&amp;btnG=Afbeeldingen+zoeken"/>
    <hyperlink ref="L101" r:id="rId98" display="http://images.google.be/images?q=Alnus%20glutinosa&amp;hl=nl&amp;btnG=Afbeeldingen+zoeken"/>
  </hyperlinks>
  <pageMargins left="0.7" right="0.7" top="0.75" bottom="0.75" header="0.3" footer="0.3"/>
  <pageSetup paperSize="9" orientation="portrait"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topLeftCell="L1" workbookViewId="0">
      <selection activeCell="T7" sqref="T7"/>
    </sheetView>
  </sheetViews>
  <sheetFormatPr defaultRowHeight="14.25" x14ac:dyDescent="0.2"/>
  <cols>
    <col min="1" max="1" width="30.140625" style="95" customWidth="1"/>
    <col min="2" max="2" width="35" style="95" customWidth="1"/>
    <col min="3" max="3" width="28.140625" style="95" customWidth="1"/>
    <col min="4" max="4" width="28.28515625" style="95" customWidth="1"/>
    <col min="5" max="5" width="34.85546875" style="95" customWidth="1"/>
    <col min="6" max="6" width="29.7109375" style="95" customWidth="1"/>
    <col min="7" max="7" width="26" style="95" customWidth="1"/>
    <col min="8" max="8" width="30" style="95" customWidth="1"/>
    <col min="9" max="9" width="33.5703125" style="95" customWidth="1"/>
    <col min="10" max="10" width="29.28515625" style="95" customWidth="1"/>
    <col min="11" max="11" width="28.140625" style="95" customWidth="1"/>
    <col min="12" max="12" width="34.28515625" style="95" customWidth="1"/>
    <col min="13" max="13" width="28.7109375" style="95" customWidth="1"/>
    <col min="14" max="14" width="31.7109375" style="95" customWidth="1"/>
    <col min="15" max="15" width="25.85546875" style="95" customWidth="1"/>
    <col min="16" max="16" width="26.28515625" style="95" customWidth="1"/>
    <col min="17" max="17" width="21.140625" style="95" customWidth="1"/>
    <col min="18" max="18" width="26.28515625" style="95" customWidth="1"/>
    <col min="19" max="19" width="28.28515625" style="95" customWidth="1"/>
    <col min="20" max="20" width="22" style="95" customWidth="1"/>
    <col min="21" max="16384" width="9.140625" style="95"/>
  </cols>
  <sheetData>
    <row r="1" spans="1:20" x14ac:dyDescent="0.2">
      <c r="A1" s="100">
        <v>42116</v>
      </c>
      <c r="B1" s="100">
        <v>42123</v>
      </c>
      <c r="C1" s="100">
        <v>42130</v>
      </c>
      <c r="D1" s="100">
        <v>42137</v>
      </c>
      <c r="E1" s="100">
        <v>42144</v>
      </c>
      <c r="F1" s="100">
        <v>42151</v>
      </c>
      <c r="G1" s="100">
        <v>42158</v>
      </c>
      <c r="H1" s="100">
        <v>42165</v>
      </c>
      <c r="I1" s="100">
        <v>42172</v>
      </c>
      <c r="J1" s="100">
        <v>42179</v>
      </c>
      <c r="K1" s="100">
        <v>42186</v>
      </c>
      <c r="L1" s="100">
        <v>42193</v>
      </c>
      <c r="M1" s="100">
        <v>42200</v>
      </c>
      <c r="N1" s="100">
        <v>42207</v>
      </c>
      <c r="O1" s="100">
        <v>42214</v>
      </c>
      <c r="P1" s="100">
        <v>42221</v>
      </c>
      <c r="Q1" s="100">
        <v>42228</v>
      </c>
      <c r="R1" s="100">
        <v>42235</v>
      </c>
      <c r="S1" s="101">
        <v>42242</v>
      </c>
      <c r="T1" s="101">
        <v>42249</v>
      </c>
    </row>
    <row r="2" spans="1:20" s="94" customFormat="1" ht="61.5" customHeight="1" x14ac:dyDescent="0.25">
      <c r="A2" s="93" t="s">
        <v>1921</v>
      </c>
      <c r="B2" s="93" t="s">
        <v>1922</v>
      </c>
      <c r="C2" s="93" t="s">
        <v>1923</v>
      </c>
      <c r="D2" s="93" t="s">
        <v>1924</v>
      </c>
      <c r="E2" s="93" t="s">
        <v>1925</v>
      </c>
      <c r="F2" s="93" t="s">
        <v>1926</v>
      </c>
      <c r="G2" s="93" t="s">
        <v>1927</v>
      </c>
      <c r="H2" s="93" t="s">
        <v>883</v>
      </c>
      <c r="I2" s="93" t="s">
        <v>1876</v>
      </c>
      <c r="J2" s="93" t="s">
        <v>1875</v>
      </c>
      <c r="K2" s="93" t="s">
        <v>1874</v>
      </c>
      <c r="L2" s="93" t="s">
        <v>1873</v>
      </c>
      <c r="M2" s="93" t="s">
        <v>1872</v>
      </c>
      <c r="N2" s="93" t="s">
        <v>1940</v>
      </c>
      <c r="O2" s="93" t="s">
        <v>1871</v>
      </c>
      <c r="P2" s="93" t="s">
        <v>1899</v>
      </c>
      <c r="Q2" s="93" t="s">
        <v>1900</v>
      </c>
      <c r="R2" s="93" t="s">
        <v>6</v>
      </c>
      <c r="S2" s="93" t="s">
        <v>1907</v>
      </c>
      <c r="T2" s="93" t="s">
        <v>1912</v>
      </c>
    </row>
    <row r="3" spans="1:20" s="94" customFormat="1" ht="61.5" customHeight="1" x14ac:dyDescent="0.25">
      <c r="A3" s="93" t="s">
        <v>1928</v>
      </c>
      <c r="B3" s="93"/>
      <c r="C3" s="93" t="s">
        <v>1929</v>
      </c>
      <c r="D3" s="93" t="s">
        <v>1930</v>
      </c>
      <c r="E3" s="93" t="s">
        <v>1931</v>
      </c>
      <c r="F3" s="93" t="s">
        <v>1932</v>
      </c>
      <c r="G3" s="93" t="s">
        <v>1933</v>
      </c>
      <c r="H3" s="93" t="s">
        <v>1934</v>
      </c>
      <c r="I3" s="93" t="s">
        <v>1935</v>
      </c>
      <c r="J3" s="93" t="s">
        <v>1936</v>
      </c>
      <c r="K3" s="93" t="s">
        <v>1937</v>
      </c>
      <c r="L3" s="93" t="s">
        <v>1938</v>
      </c>
      <c r="M3" s="93" t="s">
        <v>1939</v>
      </c>
      <c r="N3" s="93" t="s">
        <v>1941</v>
      </c>
      <c r="O3" s="93" t="s">
        <v>1942</v>
      </c>
      <c r="P3" s="93" t="s">
        <v>1943</v>
      </c>
      <c r="Q3" s="93"/>
      <c r="R3" s="93" t="s">
        <v>1944</v>
      </c>
      <c r="S3" s="93" t="s">
        <v>1945</v>
      </c>
      <c r="T3" s="93" t="s">
        <v>1946</v>
      </c>
    </row>
    <row r="4" spans="1:20" ht="15.75" x14ac:dyDescent="0.25">
      <c r="A4" s="17" t="s">
        <v>489</v>
      </c>
      <c r="B4" s="95" t="s">
        <v>1675</v>
      </c>
      <c r="C4" s="96" t="s">
        <v>920</v>
      </c>
      <c r="D4" s="92" t="s">
        <v>922</v>
      </c>
      <c r="E4" s="95" t="s">
        <v>1020</v>
      </c>
      <c r="F4" s="95" t="s">
        <v>1347</v>
      </c>
      <c r="G4" s="97" t="s">
        <v>1020</v>
      </c>
      <c r="H4" s="92" t="s">
        <v>920</v>
      </c>
      <c r="I4" s="95" t="s">
        <v>1020</v>
      </c>
      <c r="J4" s="29" t="s">
        <v>920</v>
      </c>
      <c r="K4" s="29" t="s">
        <v>919</v>
      </c>
      <c r="L4" s="99" t="s">
        <v>920</v>
      </c>
      <c r="M4" s="29" t="s">
        <v>920</v>
      </c>
      <c r="N4" s="29" t="s">
        <v>920</v>
      </c>
      <c r="O4" s="29" t="s">
        <v>920</v>
      </c>
      <c r="P4" s="29" t="s">
        <v>1877</v>
      </c>
      <c r="Q4" s="29" t="s">
        <v>920</v>
      </c>
      <c r="R4" s="29" t="s">
        <v>920</v>
      </c>
      <c r="S4" s="29" t="s">
        <v>1020</v>
      </c>
      <c r="T4" s="29" t="s">
        <v>1020</v>
      </c>
    </row>
    <row r="5" spans="1:20" ht="15.75" x14ac:dyDescent="0.25">
      <c r="A5" s="17" t="s">
        <v>11</v>
      </c>
      <c r="B5" s="95" t="s">
        <v>1079</v>
      </c>
      <c r="C5" s="96" t="s">
        <v>1689</v>
      </c>
      <c r="D5" s="92" t="s">
        <v>1606</v>
      </c>
      <c r="E5" s="95" t="s">
        <v>920</v>
      </c>
      <c r="F5" s="95" t="s">
        <v>1505</v>
      </c>
      <c r="G5" s="97" t="s">
        <v>20</v>
      </c>
      <c r="H5" s="92" t="s">
        <v>923</v>
      </c>
      <c r="I5" s="95" t="s">
        <v>920</v>
      </c>
      <c r="J5" s="29" t="s">
        <v>1606</v>
      </c>
      <c r="K5" s="29" t="s">
        <v>923</v>
      </c>
      <c r="L5" s="99" t="s">
        <v>922</v>
      </c>
      <c r="M5" s="29" t="s">
        <v>923</v>
      </c>
      <c r="N5" s="29" t="s">
        <v>1606</v>
      </c>
      <c r="O5" s="29" t="s">
        <v>922</v>
      </c>
      <c r="P5" s="29" t="s">
        <v>920</v>
      </c>
      <c r="Q5" s="29" t="s">
        <v>1534</v>
      </c>
      <c r="R5" s="29" t="s">
        <v>923</v>
      </c>
      <c r="S5" s="29" t="s">
        <v>920</v>
      </c>
      <c r="T5" s="29" t="s">
        <v>1020</v>
      </c>
    </row>
    <row r="6" spans="1:20" ht="15.75" x14ac:dyDescent="0.25">
      <c r="A6" s="17" t="s">
        <v>234</v>
      </c>
      <c r="B6" s="95" t="s">
        <v>928</v>
      </c>
      <c r="C6" s="96" t="s">
        <v>923</v>
      </c>
      <c r="D6" s="92" t="s">
        <v>923</v>
      </c>
      <c r="E6" s="95" t="s">
        <v>922</v>
      </c>
      <c r="F6" s="95" t="s">
        <v>1733</v>
      </c>
      <c r="G6" s="97" t="s">
        <v>1502</v>
      </c>
      <c r="H6" s="92" t="s">
        <v>1599</v>
      </c>
      <c r="I6" s="95" t="s">
        <v>1566</v>
      </c>
      <c r="J6" s="29" t="s">
        <v>1606</v>
      </c>
      <c r="K6" s="29" t="s">
        <v>927</v>
      </c>
      <c r="L6" s="99" t="s">
        <v>1675</v>
      </c>
      <c r="M6" s="29" t="s">
        <v>1599</v>
      </c>
      <c r="N6" s="29" t="s">
        <v>1776</v>
      </c>
      <c r="O6" s="29" t="s">
        <v>1344</v>
      </c>
      <c r="P6" s="29" t="s">
        <v>1878</v>
      </c>
      <c r="Q6" s="29" t="s">
        <v>1600</v>
      </c>
      <c r="R6" s="29" t="s">
        <v>928</v>
      </c>
      <c r="S6" s="29" t="s">
        <v>923</v>
      </c>
      <c r="T6" s="29" t="s">
        <v>1566</v>
      </c>
    </row>
    <row r="7" spans="1:20" ht="15.75" x14ac:dyDescent="0.25">
      <c r="A7" s="17" t="s">
        <v>237</v>
      </c>
      <c r="B7" s="95" t="s">
        <v>1676</v>
      </c>
      <c r="C7" s="96" t="s">
        <v>927</v>
      </c>
      <c r="D7" s="92" t="s">
        <v>1700</v>
      </c>
      <c r="E7" s="95" t="s">
        <v>1566</v>
      </c>
      <c r="F7" s="95" t="s">
        <v>1350</v>
      </c>
      <c r="G7" s="97" t="s">
        <v>1503</v>
      </c>
      <c r="H7" s="92" t="s">
        <v>1023</v>
      </c>
      <c r="I7" s="95" t="s">
        <v>1776</v>
      </c>
      <c r="J7" s="29" t="s">
        <v>1344</v>
      </c>
      <c r="K7" s="29" t="s">
        <v>928</v>
      </c>
      <c r="L7" s="99" t="s">
        <v>1566</v>
      </c>
      <c r="M7" s="29" t="s">
        <v>1776</v>
      </c>
      <c r="N7" s="29" t="s">
        <v>1811</v>
      </c>
      <c r="O7" s="29" t="s">
        <v>1599</v>
      </c>
      <c r="P7" s="29" t="s">
        <v>927</v>
      </c>
      <c r="Q7" s="29" t="s">
        <v>1023</v>
      </c>
      <c r="R7" s="29" t="s">
        <v>497</v>
      </c>
      <c r="S7" s="29" t="s">
        <v>1023</v>
      </c>
      <c r="T7" s="29" t="s">
        <v>923</v>
      </c>
    </row>
    <row r="8" spans="1:20" ht="15.75" x14ac:dyDescent="0.25">
      <c r="A8" s="17" t="s">
        <v>235</v>
      </c>
      <c r="B8" s="95" t="s">
        <v>1347</v>
      </c>
      <c r="C8" s="96" t="s">
        <v>1347</v>
      </c>
      <c r="D8" s="92" t="s">
        <v>926</v>
      </c>
      <c r="E8" s="95" t="s">
        <v>923</v>
      </c>
      <c r="F8" s="95" t="s">
        <v>1736</v>
      </c>
      <c r="G8" s="97" t="s">
        <v>1347</v>
      </c>
      <c r="H8" s="92" t="s">
        <v>1347</v>
      </c>
      <c r="I8" s="95" t="s">
        <v>1023</v>
      </c>
      <c r="J8" s="29" t="s">
        <v>1675</v>
      </c>
      <c r="K8" s="29" t="s">
        <v>1610</v>
      </c>
      <c r="L8" s="99" t="s">
        <v>1781</v>
      </c>
      <c r="M8" s="29" t="s">
        <v>926</v>
      </c>
      <c r="N8" s="29" t="s">
        <v>925</v>
      </c>
      <c r="O8" s="29" t="s">
        <v>1776</v>
      </c>
      <c r="P8" s="29" t="s">
        <v>1879</v>
      </c>
      <c r="Q8" s="29" t="s">
        <v>927</v>
      </c>
      <c r="R8" s="29" t="s">
        <v>1505</v>
      </c>
      <c r="S8" s="29" t="s">
        <v>927</v>
      </c>
      <c r="T8" s="29" t="s">
        <v>928</v>
      </c>
    </row>
    <row r="9" spans="1:20" ht="15.75" x14ac:dyDescent="0.25">
      <c r="A9" s="33" t="s">
        <v>636</v>
      </c>
      <c r="B9" s="95" t="s">
        <v>1505</v>
      </c>
      <c r="C9" s="96" t="s">
        <v>1024</v>
      </c>
      <c r="D9" s="92" t="s">
        <v>928</v>
      </c>
      <c r="E9" s="95" t="s">
        <v>926</v>
      </c>
      <c r="F9" s="95" t="s">
        <v>1747</v>
      </c>
      <c r="G9" s="97" t="s">
        <v>1608</v>
      </c>
      <c r="H9" s="92" t="s">
        <v>47</v>
      </c>
      <c r="I9" s="95" t="s">
        <v>926</v>
      </c>
      <c r="J9" s="29" t="s">
        <v>923</v>
      </c>
      <c r="K9" s="29" t="s">
        <v>1652</v>
      </c>
      <c r="L9" s="99" t="s">
        <v>1635</v>
      </c>
      <c r="M9" s="29" t="s">
        <v>927</v>
      </c>
      <c r="N9" s="29" t="s">
        <v>1601</v>
      </c>
      <c r="O9" s="29" t="s">
        <v>926</v>
      </c>
      <c r="P9" s="29" t="s">
        <v>1880</v>
      </c>
      <c r="Q9" s="29" t="s">
        <v>1901</v>
      </c>
      <c r="R9" s="29" t="s">
        <v>929</v>
      </c>
      <c r="S9" s="29" t="s">
        <v>1568</v>
      </c>
      <c r="T9" s="29" t="s">
        <v>1347</v>
      </c>
    </row>
    <row r="10" spans="1:20" ht="15.75" x14ac:dyDescent="0.25">
      <c r="A10" s="17" t="s">
        <v>24</v>
      </c>
      <c r="B10" s="95" t="s">
        <v>1677</v>
      </c>
      <c r="C10" s="96" t="s">
        <v>1677</v>
      </c>
      <c r="D10" s="92" t="s">
        <v>1502</v>
      </c>
      <c r="E10" s="95" t="s">
        <v>927</v>
      </c>
      <c r="F10" s="95" t="s">
        <v>1352</v>
      </c>
      <c r="G10" s="97" t="s">
        <v>1349</v>
      </c>
      <c r="H10" s="92" t="s">
        <v>1025</v>
      </c>
      <c r="I10" s="95" t="s">
        <v>927</v>
      </c>
      <c r="J10" s="29" t="s">
        <v>1834</v>
      </c>
      <c r="K10" s="29" t="s">
        <v>1611</v>
      </c>
      <c r="L10" s="99" t="s">
        <v>926</v>
      </c>
      <c r="M10" s="29" t="s">
        <v>928</v>
      </c>
      <c r="N10" s="29" t="s">
        <v>927</v>
      </c>
      <c r="O10" s="29" t="s">
        <v>927</v>
      </c>
      <c r="P10" s="29" t="s">
        <v>1024</v>
      </c>
      <c r="Q10" s="29" t="s">
        <v>1024</v>
      </c>
      <c r="R10" s="29" t="s">
        <v>1610</v>
      </c>
      <c r="S10" s="29" t="s">
        <v>1782</v>
      </c>
      <c r="T10" s="29" t="s">
        <v>1347</v>
      </c>
    </row>
    <row r="11" spans="1:20" ht="15.75" x14ac:dyDescent="0.25">
      <c r="A11" s="17" t="s">
        <v>198</v>
      </c>
      <c r="B11" s="95" t="s">
        <v>929</v>
      </c>
      <c r="C11" s="96" t="s">
        <v>1349</v>
      </c>
      <c r="D11" s="92" t="s">
        <v>1503</v>
      </c>
      <c r="E11" s="95" t="s">
        <v>1347</v>
      </c>
      <c r="F11" s="95" t="s">
        <v>933</v>
      </c>
      <c r="G11" s="97" t="s">
        <v>1763</v>
      </c>
      <c r="H11" s="92" t="s">
        <v>929</v>
      </c>
      <c r="I11" s="95" t="s">
        <v>928</v>
      </c>
      <c r="J11" s="29" t="s">
        <v>1022</v>
      </c>
      <c r="K11" s="29" t="s">
        <v>1080</v>
      </c>
      <c r="L11" s="99" t="s">
        <v>927</v>
      </c>
      <c r="M11" s="29" t="s">
        <v>497</v>
      </c>
      <c r="N11" s="29" t="s">
        <v>1346</v>
      </c>
      <c r="O11" s="29" t="s">
        <v>1024</v>
      </c>
      <c r="P11" s="29" t="s">
        <v>1639</v>
      </c>
      <c r="Q11" s="29" t="s">
        <v>1881</v>
      </c>
      <c r="R11" s="29" t="s">
        <v>1081</v>
      </c>
      <c r="S11" s="29" t="s">
        <v>1347</v>
      </c>
      <c r="T11" s="29" t="s">
        <v>1570</v>
      </c>
    </row>
    <row r="12" spans="1:20" ht="15.75" x14ac:dyDescent="0.25">
      <c r="A12" s="17" t="s">
        <v>26</v>
      </c>
      <c r="B12" s="95" t="s">
        <v>1027</v>
      </c>
      <c r="C12" s="96" t="s">
        <v>1610</v>
      </c>
      <c r="D12" s="92" t="s">
        <v>1701</v>
      </c>
      <c r="E12" s="95" t="s">
        <v>1724</v>
      </c>
      <c r="F12" s="95" t="s">
        <v>1509</v>
      </c>
      <c r="G12" s="97" t="s">
        <v>1765</v>
      </c>
      <c r="H12" s="92" t="s">
        <v>1506</v>
      </c>
      <c r="I12" s="95" t="s">
        <v>1676</v>
      </c>
      <c r="J12" s="29" t="s">
        <v>927</v>
      </c>
      <c r="K12" s="29" t="s">
        <v>1679</v>
      </c>
      <c r="L12" s="99" t="s">
        <v>1568</v>
      </c>
      <c r="M12" s="29" t="s">
        <v>1024</v>
      </c>
      <c r="N12" s="29" t="s">
        <v>1024</v>
      </c>
      <c r="O12" s="29" t="s">
        <v>1505</v>
      </c>
      <c r="P12" s="29" t="s">
        <v>1451</v>
      </c>
      <c r="Q12" s="29" t="s">
        <v>1026</v>
      </c>
      <c r="R12" s="29" t="s">
        <v>1355</v>
      </c>
      <c r="S12" s="29" t="s">
        <v>1024</v>
      </c>
      <c r="T12" s="29" t="s">
        <v>929</v>
      </c>
    </row>
    <row r="13" spans="1:20" ht="15.75" x14ac:dyDescent="0.25">
      <c r="A13" s="17" t="s">
        <v>29</v>
      </c>
      <c r="B13" s="95" t="s">
        <v>1678</v>
      </c>
      <c r="C13" s="96" t="s">
        <v>933</v>
      </c>
      <c r="D13" s="92" t="s">
        <v>1024</v>
      </c>
      <c r="E13" s="95" t="s">
        <v>1505</v>
      </c>
      <c r="F13" s="95" t="s">
        <v>936</v>
      </c>
      <c r="G13" s="97" t="s">
        <v>1754</v>
      </c>
      <c r="H13" s="92" t="s">
        <v>1350</v>
      </c>
      <c r="I13" s="95" t="s">
        <v>1347</v>
      </c>
      <c r="J13" s="29" t="s">
        <v>1676</v>
      </c>
      <c r="K13" s="29" t="s">
        <v>1353</v>
      </c>
      <c r="L13" s="99" t="s">
        <v>1782</v>
      </c>
      <c r="M13" s="29" t="s">
        <v>1702</v>
      </c>
      <c r="N13" s="29" t="s">
        <v>1641</v>
      </c>
      <c r="O13" s="29" t="s">
        <v>1860</v>
      </c>
      <c r="P13" s="29" t="s">
        <v>929</v>
      </c>
      <c r="Q13" s="29" t="s">
        <v>1610</v>
      </c>
      <c r="R13" s="29" t="s">
        <v>937</v>
      </c>
      <c r="S13" s="29" t="s">
        <v>47</v>
      </c>
      <c r="T13" s="29" t="s">
        <v>1913</v>
      </c>
    </row>
    <row r="14" spans="1:20" ht="15.75" x14ac:dyDescent="0.25">
      <c r="A14" s="98" t="s">
        <v>907</v>
      </c>
      <c r="B14" s="95" t="s">
        <v>1080</v>
      </c>
      <c r="C14" s="96" t="s">
        <v>937</v>
      </c>
      <c r="D14" s="92" t="s">
        <v>1702</v>
      </c>
      <c r="E14" s="95" t="s">
        <v>1722</v>
      </c>
      <c r="F14" s="95" t="s">
        <v>1605</v>
      </c>
      <c r="G14" s="97" t="s">
        <v>1762</v>
      </c>
      <c r="H14" s="92" t="s">
        <v>1026</v>
      </c>
      <c r="I14" s="95" t="s">
        <v>1024</v>
      </c>
      <c r="J14" s="29" t="s">
        <v>1568</v>
      </c>
      <c r="K14" s="29" t="s">
        <v>1852</v>
      </c>
      <c r="L14" s="99" t="s">
        <v>1347</v>
      </c>
      <c r="M14" s="29" t="s">
        <v>1505</v>
      </c>
      <c r="N14" s="29" t="s">
        <v>1570</v>
      </c>
      <c r="O14" s="29" t="s">
        <v>929</v>
      </c>
      <c r="P14" s="29" t="s">
        <v>1881</v>
      </c>
      <c r="Q14" s="29" t="s">
        <v>1885</v>
      </c>
      <c r="R14" s="29" t="s">
        <v>1033</v>
      </c>
      <c r="S14" s="29" t="s">
        <v>1505</v>
      </c>
      <c r="T14" s="29" t="s">
        <v>1914</v>
      </c>
    </row>
    <row r="15" spans="1:20" ht="15.75" x14ac:dyDescent="0.25">
      <c r="A15" s="17" t="s">
        <v>191</v>
      </c>
      <c r="B15" s="95" t="s">
        <v>1679</v>
      </c>
      <c r="C15" s="96" t="s">
        <v>1667</v>
      </c>
      <c r="D15" s="92" t="s">
        <v>1505</v>
      </c>
      <c r="E15" s="95" t="s">
        <v>929</v>
      </c>
      <c r="F15" s="95" t="s">
        <v>1511</v>
      </c>
      <c r="G15" s="97" t="s">
        <v>1747</v>
      </c>
      <c r="H15" s="92" t="s">
        <v>1029</v>
      </c>
      <c r="I15" s="95" t="s">
        <v>1677</v>
      </c>
      <c r="J15" s="29" t="s">
        <v>1347</v>
      </c>
      <c r="K15" s="29" t="s">
        <v>1656</v>
      </c>
      <c r="L15" s="99" t="s">
        <v>1024</v>
      </c>
      <c r="M15" s="29" t="s">
        <v>1026</v>
      </c>
      <c r="N15" s="29" t="s">
        <v>1026</v>
      </c>
      <c r="O15" s="29" t="s">
        <v>1348</v>
      </c>
      <c r="P15" s="29" t="s">
        <v>1882</v>
      </c>
      <c r="Q15" s="29" t="s">
        <v>1032</v>
      </c>
      <c r="R15" s="29" t="s">
        <v>938</v>
      </c>
      <c r="S15" s="29" t="s">
        <v>929</v>
      </c>
      <c r="T15" s="29" t="s">
        <v>1915</v>
      </c>
    </row>
    <row r="16" spans="1:20" ht="15.75" x14ac:dyDescent="0.25">
      <c r="A16" s="17" t="s">
        <v>916</v>
      </c>
      <c r="B16" s="95" t="s">
        <v>1030</v>
      </c>
      <c r="C16" s="96" t="s">
        <v>938</v>
      </c>
      <c r="D16" s="92" t="s">
        <v>1677</v>
      </c>
      <c r="E16" s="95" t="s">
        <v>1506</v>
      </c>
      <c r="F16" s="95" t="s">
        <v>1719</v>
      </c>
      <c r="G16" s="97" t="s">
        <v>1764</v>
      </c>
      <c r="H16" s="92" t="s">
        <v>1610</v>
      </c>
      <c r="I16" s="95" t="s">
        <v>929</v>
      </c>
      <c r="J16" s="29" t="s">
        <v>1024</v>
      </c>
      <c r="K16" s="29" t="s">
        <v>1681</v>
      </c>
      <c r="L16" s="99" t="s">
        <v>1025</v>
      </c>
      <c r="M16" s="29" t="s">
        <v>1571</v>
      </c>
      <c r="N16" s="29" t="s">
        <v>1812</v>
      </c>
      <c r="O16" s="29" t="s">
        <v>1349</v>
      </c>
      <c r="P16" s="29" t="s">
        <v>1026</v>
      </c>
      <c r="Q16" s="29" t="s">
        <v>936</v>
      </c>
      <c r="R16" s="29" t="s">
        <v>939</v>
      </c>
      <c r="S16" s="29" t="s">
        <v>930</v>
      </c>
      <c r="T16" s="29" t="s">
        <v>932</v>
      </c>
    </row>
    <row r="17" spans="1:20" ht="15.75" x14ac:dyDescent="0.25">
      <c r="A17" s="17" t="s">
        <v>820</v>
      </c>
      <c r="B17" s="95" t="s">
        <v>1354</v>
      </c>
      <c r="C17" s="96" t="s">
        <v>940</v>
      </c>
      <c r="D17" s="92" t="s">
        <v>929</v>
      </c>
      <c r="E17" s="95" t="s">
        <v>1028</v>
      </c>
      <c r="F17" s="95" t="s">
        <v>1513</v>
      </c>
      <c r="G17" s="97" t="s">
        <v>1758</v>
      </c>
      <c r="H17" s="92" t="s">
        <v>1352</v>
      </c>
      <c r="I17" s="95" t="s">
        <v>1028</v>
      </c>
      <c r="J17" s="29" t="s">
        <v>1835</v>
      </c>
      <c r="K17" s="29" t="s">
        <v>935</v>
      </c>
      <c r="L17" s="99" t="s">
        <v>930</v>
      </c>
      <c r="M17" s="29" t="s">
        <v>1351</v>
      </c>
      <c r="N17" s="29" t="s">
        <v>932</v>
      </c>
      <c r="O17" s="29" t="s">
        <v>1026</v>
      </c>
      <c r="P17" s="29" t="s">
        <v>1883</v>
      </c>
      <c r="Q17" s="29" t="s">
        <v>1511</v>
      </c>
      <c r="R17" s="29" t="s">
        <v>940</v>
      </c>
      <c r="S17" s="29" t="s">
        <v>931</v>
      </c>
      <c r="T17" s="29" t="s">
        <v>1916</v>
      </c>
    </row>
    <row r="18" spans="1:20" ht="15.75" x14ac:dyDescent="0.25">
      <c r="A18" s="17" t="s">
        <v>33</v>
      </c>
      <c r="B18" s="95" t="s">
        <v>1680</v>
      </c>
      <c r="C18" s="96" t="s">
        <v>1690</v>
      </c>
      <c r="D18" s="92" t="s">
        <v>930</v>
      </c>
      <c r="E18" s="95" t="s">
        <v>1703</v>
      </c>
      <c r="F18" s="95" t="s">
        <v>1748</v>
      </c>
      <c r="G18" s="97" t="s">
        <v>1753</v>
      </c>
      <c r="H18" s="92" t="s">
        <v>1768</v>
      </c>
      <c r="I18" s="95" t="s">
        <v>1777</v>
      </c>
      <c r="J18" s="29" t="s">
        <v>929</v>
      </c>
      <c r="K18" s="29" t="s">
        <v>1033</v>
      </c>
      <c r="L18" s="99" t="s">
        <v>1349</v>
      </c>
      <c r="M18" s="29" t="s">
        <v>1610</v>
      </c>
      <c r="N18" s="29" t="s">
        <v>1612</v>
      </c>
      <c r="O18" s="29" t="s">
        <v>1861</v>
      </c>
      <c r="P18" s="29" t="s">
        <v>1351</v>
      </c>
      <c r="Q18" s="29" t="s">
        <v>941</v>
      </c>
      <c r="R18" s="29" t="s">
        <v>940</v>
      </c>
      <c r="S18" s="29" t="s">
        <v>1765</v>
      </c>
      <c r="T18" s="29" t="s">
        <v>1604</v>
      </c>
    </row>
    <row r="19" spans="1:20" ht="15.75" x14ac:dyDescent="0.25">
      <c r="A19" s="17" t="s">
        <v>261</v>
      </c>
      <c r="B19" s="95" t="s">
        <v>934</v>
      </c>
      <c r="C19" s="96" t="s">
        <v>1034</v>
      </c>
      <c r="D19" s="92" t="s">
        <v>1349</v>
      </c>
      <c r="E19" s="95" t="s">
        <v>1507</v>
      </c>
      <c r="F19" s="95" t="s">
        <v>1737</v>
      </c>
      <c r="G19" s="97" t="s">
        <v>1509</v>
      </c>
      <c r="H19" s="92" t="s">
        <v>1353</v>
      </c>
      <c r="I19" s="95" t="s">
        <v>933</v>
      </c>
      <c r="J19" s="29" t="s">
        <v>930</v>
      </c>
      <c r="K19" s="29" t="s">
        <v>1361</v>
      </c>
      <c r="L19" s="99" t="s">
        <v>1462</v>
      </c>
      <c r="M19" s="29" t="s">
        <v>1611</v>
      </c>
      <c r="N19" s="29" t="s">
        <v>1354</v>
      </c>
      <c r="O19" s="29" t="s">
        <v>1028</v>
      </c>
      <c r="P19" s="29" t="s">
        <v>1884</v>
      </c>
      <c r="Q19" s="29" t="s">
        <v>1538</v>
      </c>
      <c r="R19" s="29" t="s">
        <v>944</v>
      </c>
      <c r="S19" s="29" t="s">
        <v>1350</v>
      </c>
      <c r="T19" s="29" t="s">
        <v>1575</v>
      </c>
    </row>
    <row r="20" spans="1:20" ht="15.75" x14ac:dyDescent="0.25">
      <c r="A20" s="17" t="s">
        <v>37</v>
      </c>
      <c r="B20" s="95" t="s">
        <v>1681</v>
      </c>
      <c r="C20" s="96" t="s">
        <v>946</v>
      </c>
      <c r="D20" s="92" t="s">
        <v>1703</v>
      </c>
      <c r="E20" s="95" t="s">
        <v>932</v>
      </c>
      <c r="F20" s="95" t="s">
        <v>1731</v>
      </c>
      <c r="G20" s="97" t="s">
        <v>1761</v>
      </c>
      <c r="H20" s="92" t="s">
        <v>1354</v>
      </c>
      <c r="I20" s="95" t="s">
        <v>1080</v>
      </c>
      <c r="J20" s="29" t="s">
        <v>1348</v>
      </c>
      <c r="K20" s="29" t="s">
        <v>943</v>
      </c>
      <c r="L20" s="99" t="s">
        <v>1350</v>
      </c>
      <c r="M20" s="29" t="s">
        <v>933</v>
      </c>
      <c r="N20" s="29" t="s">
        <v>1355</v>
      </c>
      <c r="O20" s="29" t="s">
        <v>1610</v>
      </c>
      <c r="P20" s="29" t="s">
        <v>1885</v>
      </c>
      <c r="Q20" s="29" t="s">
        <v>1363</v>
      </c>
      <c r="R20" s="29" t="s">
        <v>1363</v>
      </c>
      <c r="S20" s="29" t="s">
        <v>1350</v>
      </c>
      <c r="T20" s="29" t="s">
        <v>1783</v>
      </c>
    </row>
    <row r="21" spans="1:20" ht="15.75" x14ac:dyDescent="0.25">
      <c r="A21" s="17" t="s">
        <v>262</v>
      </c>
      <c r="B21" s="95" t="s">
        <v>1083</v>
      </c>
      <c r="C21" s="96" t="s">
        <v>1038</v>
      </c>
      <c r="D21" s="92" t="s">
        <v>1507</v>
      </c>
      <c r="E21" s="95" t="s">
        <v>1612</v>
      </c>
      <c r="F21" s="95" t="s">
        <v>951</v>
      </c>
      <c r="G21" s="97" t="s">
        <v>1581</v>
      </c>
      <c r="H21" s="92" t="s">
        <v>1575</v>
      </c>
      <c r="I21" s="95" t="s">
        <v>1081</v>
      </c>
      <c r="J21" s="29" t="s">
        <v>1349</v>
      </c>
      <c r="K21" s="29" t="s">
        <v>1705</v>
      </c>
      <c r="L21" s="99" t="s">
        <v>1026</v>
      </c>
      <c r="M21" s="29" t="s">
        <v>1080</v>
      </c>
      <c r="N21" s="29" t="s">
        <v>1813</v>
      </c>
      <c r="O21" s="29" t="s">
        <v>1353</v>
      </c>
      <c r="P21" s="29" t="s">
        <v>1611</v>
      </c>
      <c r="Q21" s="29" t="s">
        <v>1364</v>
      </c>
      <c r="R21" s="29" t="s">
        <v>1036</v>
      </c>
      <c r="S21" s="29" t="s">
        <v>1026</v>
      </c>
      <c r="T21" s="29" t="s">
        <v>1086</v>
      </c>
    </row>
    <row r="22" spans="1:20" ht="15.75" x14ac:dyDescent="0.25">
      <c r="A22" s="17" t="s">
        <v>22</v>
      </c>
      <c r="B22" s="95" t="s">
        <v>936</v>
      </c>
      <c r="C22" s="96" t="s">
        <v>948</v>
      </c>
      <c r="D22" s="92" t="s">
        <v>933</v>
      </c>
      <c r="E22" s="95" t="s">
        <v>933</v>
      </c>
      <c r="F22" s="95" t="s">
        <v>1742</v>
      </c>
      <c r="G22" s="97" t="s">
        <v>1756</v>
      </c>
      <c r="H22" s="92" t="s">
        <v>939</v>
      </c>
      <c r="I22" s="95" t="s">
        <v>1354</v>
      </c>
      <c r="J22" s="29" t="s">
        <v>1026</v>
      </c>
      <c r="K22" s="29" t="s">
        <v>1364</v>
      </c>
      <c r="L22" s="99" t="s">
        <v>1573</v>
      </c>
      <c r="M22" s="29" t="s">
        <v>1081</v>
      </c>
      <c r="N22" s="29" t="s">
        <v>1661</v>
      </c>
      <c r="O22" s="29" t="s">
        <v>1354</v>
      </c>
      <c r="P22" s="29" t="s">
        <v>1353</v>
      </c>
      <c r="Q22" s="29" t="s">
        <v>1087</v>
      </c>
      <c r="R22" s="29" t="s">
        <v>1088</v>
      </c>
      <c r="S22" s="29" t="s">
        <v>1610</v>
      </c>
      <c r="T22" s="29" t="s">
        <v>1363</v>
      </c>
    </row>
    <row r="23" spans="1:20" ht="15.75" x14ac:dyDescent="0.25">
      <c r="A23" s="17" t="s">
        <v>265</v>
      </c>
      <c r="B23" s="95" t="s">
        <v>937</v>
      </c>
      <c r="C23" s="96" t="s">
        <v>1691</v>
      </c>
      <c r="D23" s="92" t="s">
        <v>1080</v>
      </c>
      <c r="E23" s="95" t="s">
        <v>1081</v>
      </c>
      <c r="F23" s="95" t="s">
        <v>1729</v>
      </c>
      <c r="G23" s="97" t="s">
        <v>337</v>
      </c>
      <c r="H23" s="92" t="s">
        <v>940</v>
      </c>
      <c r="I23" s="95" t="s">
        <v>936</v>
      </c>
      <c r="J23" s="29" t="s">
        <v>1836</v>
      </c>
      <c r="K23" s="29" t="s">
        <v>946</v>
      </c>
      <c r="L23" s="99" t="s">
        <v>1754</v>
      </c>
      <c r="M23" s="29" t="s">
        <v>1354</v>
      </c>
      <c r="N23" s="29" t="s">
        <v>937</v>
      </c>
      <c r="O23" s="29" t="s">
        <v>1656</v>
      </c>
      <c r="P23" s="29" t="s">
        <v>1081</v>
      </c>
      <c r="Q23" s="29" t="s">
        <v>1902</v>
      </c>
      <c r="R23" s="29" t="s">
        <v>1853</v>
      </c>
      <c r="S23" s="29" t="s">
        <v>1747</v>
      </c>
      <c r="T23" s="29" t="s">
        <v>1539</v>
      </c>
    </row>
    <row r="24" spans="1:20" ht="15.75" x14ac:dyDescent="0.25">
      <c r="A24" s="17" t="s">
        <v>266</v>
      </c>
      <c r="B24" s="95" t="s">
        <v>938</v>
      </c>
      <c r="C24" s="96" t="s">
        <v>949</v>
      </c>
      <c r="D24" s="92" t="s">
        <v>1081</v>
      </c>
      <c r="E24" s="95" t="s">
        <v>1354</v>
      </c>
      <c r="F24" s="95" t="s">
        <v>1730</v>
      </c>
      <c r="G24" s="97" t="s">
        <v>1759</v>
      </c>
      <c r="H24" s="92" t="s">
        <v>941</v>
      </c>
      <c r="I24" s="95" t="s">
        <v>1084</v>
      </c>
      <c r="J24" s="29" t="s">
        <v>1351</v>
      </c>
      <c r="K24" s="29" t="s">
        <v>1088</v>
      </c>
      <c r="L24" s="99" t="s">
        <v>1777</v>
      </c>
      <c r="M24" s="29" t="s">
        <v>934</v>
      </c>
      <c r="N24" s="29" t="s">
        <v>1033</v>
      </c>
      <c r="O24" s="29" t="s">
        <v>1031</v>
      </c>
      <c r="P24" s="29" t="s">
        <v>1886</v>
      </c>
      <c r="Q24" s="29" t="s">
        <v>948</v>
      </c>
      <c r="R24" s="29" t="s">
        <v>948</v>
      </c>
      <c r="S24" s="29" t="s">
        <v>1352</v>
      </c>
      <c r="T24" s="29" t="s">
        <v>1917</v>
      </c>
    </row>
    <row r="25" spans="1:20" ht="15.75" x14ac:dyDescent="0.25">
      <c r="A25" s="17" t="s">
        <v>870</v>
      </c>
      <c r="B25" s="95" t="s">
        <v>1682</v>
      </c>
      <c r="C25" s="96" t="s">
        <v>951</v>
      </c>
      <c r="D25" s="92" t="s">
        <v>1354</v>
      </c>
      <c r="E25" s="95" t="s">
        <v>1083</v>
      </c>
      <c r="F25" s="95" t="s">
        <v>1577</v>
      </c>
      <c r="G25" s="97" t="s">
        <v>1623</v>
      </c>
      <c r="H25" s="92" t="s">
        <v>942</v>
      </c>
      <c r="I25" s="95" t="s">
        <v>937</v>
      </c>
      <c r="J25" s="29" t="s">
        <v>1610</v>
      </c>
      <c r="K25" s="29" t="s">
        <v>1038</v>
      </c>
      <c r="L25" s="99" t="s">
        <v>1610</v>
      </c>
      <c r="M25" s="29" t="s">
        <v>1032</v>
      </c>
      <c r="N25" s="29" t="s">
        <v>1814</v>
      </c>
      <c r="O25" s="29" t="s">
        <v>934</v>
      </c>
      <c r="P25" s="29" t="s">
        <v>1748</v>
      </c>
      <c r="Q25" s="29" t="s">
        <v>1543</v>
      </c>
      <c r="R25" s="29" t="s">
        <v>1514</v>
      </c>
      <c r="S25" s="29" t="s">
        <v>1081</v>
      </c>
      <c r="T25" s="29" t="s">
        <v>1684</v>
      </c>
    </row>
    <row r="26" spans="1:20" ht="15.75" x14ac:dyDescent="0.25">
      <c r="A26" s="17" t="s">
        <v>447</v>
      </c>
      <c r="B26" s="95" t="s">
        <v>1683</v>
      </c>
      <c r="C26" s="96" t="s">
        <v>1692</v>
      </c>
      <c r="D26" s="92" t="s">
        <v>1680</v>
      </c>
      <c r="E26" s="95" t="s">
        <v>1032</v>
      </c>
      <c r="F26" s="95" t="s">
        <v>1447</v>
      </c>
      <c r="G26" s="97" t="s">
        <v>1585</v>
      </c>
      <c r="H26" s="92" t="s">
        <v>944</v>
      </c>
      <c r="I26" s="95" t="s">
        <v>938</v>
      </c>
      <c r="J26" s="29" t="s">
        <v>1353</v>
      </c>
      <c r="K26" s="29" t="s">
        <v>1802</v>
      </c>
      <c r="L26" s="99" t="s">
        <v>1352</v>
      </c>
      <c r="M26" s="29" t="s">
        <v>935</v>
      </c>
      <c r="N26" s="29" t="s">
        <v>1512</v>
      </c>
      <c r="O26" s="29" t="s">
        <v>1032</v>
      </c>
      <c r="P26" s="29" t="s">
        <v>948</v>
      </c>
      <c r="Q26" s="29" t="s">
        <v>1514</v>
      </c>
      <c r="R26" s="29" t="s">
        <v>949</v>
      </c>
      <c r="S26" s="29" t="s">
        <v>936</v>
      </c>
      <c r="T26" s="29" t="s">
        <v>948</v>
      </c>
    </row>
    <row r="27" spans="1:20" ht="15.75" x14ac:dyDescent="0.25">
      <c r="A27" s="17" t="s">
        <v>267</v>
      </c>
      <c r="B27" s="95" t="s">
        <v>946</v>
      </c>
      <c r="C27" s="96" t="s">
        <v>955</v>
      </c>
      <c r="D27" s="92" t="s">
        <v>1704</v>
      </c>
      <c r="E27" s="95" t="s">
        <v>936</v>
      </c>
      <c r="F27" s="95" t="s">
        <v>962</v>
      </c>
      <c r="G27" s="97" t="s">
        <v>988</v>
      </c>
      <c r="H27" s="92" t="s">
        <v>1362</v>
      </c>
      <c r="I27" s="95" t="s">
        <v>939</v>
      </c>
      <c r="J27" s="29" t="s">
        <v>1837</v>
      </c>
      <c r="K27" s="29" t="s">
        <v>1853</v>
      </c>
      <c r="L27" s="99" t="s">
        <v>1612</v>
      </c>
      <c r="M27" s="29" t="s">
        <v>936</v>
      </c>
      <c r="N27" s="29" t="s">
        <v>939</v>
      </c>
      <c r="O27" s="29" t="s">
        <v>935</v>
      </c>
      <c r="P27" s="29" t="s">
        <v>1090</v>
      </c>
      <c r="Q27" s="29" t="s">
        <v>952</v>
      </c>
      <c r="R27" s="29" t="s">
        <v>951</v>
      </c>
      <c r="S27" s="29" t="s">
        <v>937</v>
      </c>
      <c r="T27" s="29" t="s">
        <v>952</v>
      </c>
    </row>
    <row r="28" spans="1:20" ht="15.75" x14ac:dyDescent="0.25">
      <c r="A28" s="17" t="s">
        <v>42</v>
      </c>
      <c r="B28" s="95" t="s">
        <v>1684</v>
      </c>
      <c r="C28" s="96" t="s">
        <v>1617</v>
      </c>
      <c r="D28" s="92" t="s">
        <v>1704</v>
      </c>
      <c r="E28" s="95" t="s">
        <v>937</v>
      </c>
      <c r="F28" s="95" t="s">
        <v>964</v>
      </c>
      <c r="G28" s="97" t="s">
        <v>1389</v>
      </c>
      <c r="H28" s="92" t="s">
        <v>1362</v>
      </c>
      <c r="I28" s="95" t="s">
        <v>940</v>
      </c>
      <c r="J28" s="29" t="s">
        <v>1354</v>
      </c>
      <c r="K28" s="29" t="s">
        <v>1854</v>
      </c>
      <c r="L28" s="99" t="s">
        <v>1768</v>
      </c>
      <c r="M28" s="29" t="s">
        <v>1085</v>
      </c>
      <c r="N28" s="29" t="s">
        <v>941</v>
      </c>
      <c r="O28" s="29" t="s">
        <v>936</v>
      </c>
      <c r="P28" s="29" t="s">
        <v>1543</v>
      </c>
      <c r="Q28" s="29" t="s">
        <v>953</v>
      </c>
      <c r="R28" s="29" t="s">
        <v>955</v>
      </c>
      <c r="S28" s="29" t="s">
        <v>1033</v>
      </c>
      <c r="T28" s="29" t="s">
        <v>310</v>
      </c>
    </row>
    <row r="29" spans="1:20" ht="15.75" x14ac:dyDescent="0.25">
      <c r="A29" s="17" t="s">
        <v>43</v>
      </c>
      <c r="B29" s="95" t="s">
        <v>1685</v>
      </c>
      <c r="C29" s="96" t="s">
        <v>957</v>
      </c>
      <c r="D29" s="92" t="s">
        <v>1509</v>
      </c>
      <c r="E29" s="95" t="s">
        <v>1033</v>
      </c>
      <c r="F29" s="95" t="s">
        <v>1738</v>
      </c>
      <c r="G29" s="97" t="s">
        <v>1746</v>
      </c>
      <c r="H29" s="92" t="s">
        <v>1086</v>
      </c>
      <c r="I29" s="95" t="s">
        <v>941</v>
      </c>
      <c r="J29" s="29" t="s">
        <v>1704</v>
      </c>
      <c r="K29" s="29" t="s">
        <v>948</v>
      </c>
      <c r="L29" s="99" t="s">
        <v>1354</v>
      </c>
      <c r="M29" s="29" t="s">
        <v>937</v>
      </c>
      <c r="N29" s="29" t="s">
        <v>1359</v>
      </c>
      <c r="O29" s="29" t="s">
        <v>937</v>
      </c>
      <c r="P29" s="29" t="s">
        <v>949</v>
      </c>
      <c r="Q29" s="29" t="s">
        <v>1041</v>
      </c>
      <c r="R29" s="29" t="s">
        <v>1515</v>
      </c>
      <c r="S29" s="29" t="s">
        <v>1575</v>
      </c>
      <c r="T29" s="29" t="s">
        <v>1918</v>
      </c>
    </row>
    <row r="30" spans="1:20" ht="15.75" x14ac:dyDescent="0.25">
      <c r="A30" s="17" t="s">
        <v>450</v>
      </c>
      <c r="B30" s="95" t="s">
        <v>948</v>
      </c>
      <c r="C30" s="96" t="s">
        <v>1686</v>
      </c>
      <c r="D30" s="92" t="s">
        <v>1083</v>
      </c>
      <c r="E30" s="95" t="s">
        <v>938</v>
      </c>
      <c r="F30" s="95" t="s">
        <v>337</v>
      </c>
      <c r="G30" s="97" t="s">
        <v>1750</v>
      </c>
      <c r="H30" s="92" t="s">
        <v>1705</v>
      </c>
      <c r="I30" s="95" t="s">
        <v>1034</v>
      </c>
      <c r="J30" s="29" t="s">
        <v>1032</v>
      </c>
      <c r="K30" s="29" t="s">
        <v>949</v>
      </c>
      <c r="L30" s="99" t="s">
        <v>813</v>
      </c>
      <c r="M30" s="29" t="s">
        <v>1033</v>
      </c>
      <c r="N30" s="29" t="s">
        <v>1034</v>
      </c>
      <c r="O30" s="29" t="s">
        <v>1033</v>
      </c>
      <c r="P30" s="29" t="s">
        <v>1091</v>
      </c>
      <c r="Q30" s="29" t="s">
        <v>1367</v>
      </c>
      <c r="R30" s="29" t="s">
        <v>959</v>
      </c>
      <c r="S30" s="29" t="s">
        <v>939</v>
      </c>
      <c r="T30" s="29" t="s">
        <v>1581</v>
      </c>
    </row>
    <row r="31" spans="1:20" ht="15.75" x14ac:dyDescent="0.25">
      <c r="A31" s="17" t="s">
        <v>134</v>
      </c>
      <c r="B31" s="95" t="s">
        <v>1090</v>
      </c>
      <c r="C31" s="96" t="s">
        <v>958</v>
      </c>
      <c r="D31" s="92" t="s">
        <v>937</v>
      </c>
      <c r="E31" s="95" t="s">
        <v>1719</v>
      </c>
      <c r="F31" s="95" t="s">
        <v>968</v>
      </c>
      <c r="G31" s="97" t="s">
        <v>1711</v>
      </c>
      <c r="H31" s="92" t="s">
        <v>1363</v>
      </c>
      <c r="I31" s="95" t="s">
        <v>944</v>
      </c>
      <c r="J31" s="29" t="s">
        <v>1838</v>
      </c>
      <c r="K31" s="29" t="s">
        <v>1855</v>
      </c>
      <c r="L31" s="99" t="s">
        <v>1355</v>
      </c>
      <c r="M31" s="29" t="s">
        <v>938</v>
      </c>
      <c r="N31" s="29" t="s">
        <v>1360</v>
      </c>
      <c r="O31" s="29" t="s">
        <v>938</v>
      </c>
      <c r="P31" s="29" t="s">
        <v>1368</v>
      </c>
      <c r="Q31" s="29" t="s">
        <v>1545</v>
      </c>
      <c r="R31" s="29" t="s">
        <v>959</v>
      </c>
      <c r="S31" s="29" t="s">
        <v>940</v>
      </c>
      <c r="T31" s="29" t="s">
        <v>337</v>
      </c>
    </row>
    <row r="32" spans="1:20" ht="15.75" x14ac:dyDescent="0.25">
      <c r="A32" s="17" t="s">
        <v>105</v>
      </c>
      <c r="B32" s="95" t="s">
        <v>950</v>
      </c>
      <c r="C32" s="96" t="s">
        <v>1044</v>
      </c>
      <c r="D32" s="92" t="s">
        <v>937</v>
      </c>
      <c r="E32" s="95" t="s">
        <v>939</v>
      </c>
      <c r="F32" s="95" t="s">
        <v>1519</v>
      </c>
      <c r="G32" s="97" t="s">
        <v>1740</v>
      </c>
      <c r="H32" s="92" t="s">
        <v>1363</v>
      </c>
      <c r="I32" s="95" t="s">
        <v>1086</v>
      </c>
      <c r="J32" s="29" t="s">
        <v>937</v>
      </c>
      <c r="K32" s="29" t="s">
        <v>951</v>
      </c>
      <c r="L32" s="99" t="s">
        <v>1032</v>
      </c>
      <c r="M32" s="29" t="s">
        <v>1719</v>
      </c>
      <c r="N32" s="29" t="s">
        <v>1783</v>
      </c>
      <c r="O32" s="29" t="s">
        <v>1862</v>
      </c>
      <c r="P32" s="29" t="s">
        <v>1646</v>
      </c>
      <c r="Q32" s="29" t="s">
        <v>955</v>
      </c>
      <c r="R32" s="29" t="s">
        <v>969</v>
      </c>
      <c r="S32" s="29" t="s">
        <v>944</v>
      </c>
      <c r="T32" s="29" t="s">
        <v>968</v>
      </c>
    </row>
    <row r="33" spans="1:20" ht="15.75" x14ac:dyDescent="0.25">
      <c r="A33" s="17" t="s">
        <v>814</v>
      </c>
      <c r="B33" s="95" t="s">
        <v>951</v>
      </c>
      <c r="C33" s="96" t="s">
        <v>960</v>
      </c>
      <c r="D33" s="92" t="s">
        <v>1510</v>
      </c>
      <c r="E33" s="95" t="s">
        <v>940</v>
      </c>
      <c r="F33" s="95" t="s">
        <v>970</v>
      </c>
      <c r="G33" s="97" t="s">
        <v>1766</v>
      </c>
      <c r="H33" s="92" t="s">
        <v>1364</v>
      </c>
      <c r="I33" s="95" t="s">
        <v>1705</v>
      </c>
      <c r="J33" s="29" t="s">
        <v>1511</v>
      </c>
      <c r="K33" s="29" t="s">
        <v>952</v>
      </c>
      <c r="L33" s="99" t="s">
        <v>937</v>
      </c>
      <c r="M33" s="29" t="s">
        <v>939</v>
      </c>
      <c r="N33" s="29" t="s">
        <v>944</v>
      </c>
      <c r="O33" s="29" t="s">
        <v>939</v>
      </c>
      <c r="P33" s="29" t="s">
        <v>1887</v>
      </c>
      <c r="Q33" s="29" t="s">
        <v>1547</v>
      </c>
      <c r="R33" s="29" t="s">
        <v>971</v>
      </c>
      <c r="S33" s="29" t="s">
        <v>1086</v>
      </c>
      <c r="T33" s="29" t="s">
        <v>1519</v>
      </c>
    </row>
    <row r="34" spans="1:20" ht="15.75" x14ac:dyDescent="0.25">
      <c r="A34" s="17" t="s">
        <v>917</v>
      </c>
      <c r="B34" s="95" t="s">
        <v>952</v>
      </c>
      <c r="C34" s="96" t="s">
        <v>1693</v>
      </c>
      <c r="D34" s="92" t="s">
        <v>1033</v>
      </c>
      <c r="E34" s="95" t="s">
        <v>942</v>
      </c>
      <c r="F34" s="95" t="s">
        <v>971</v>
      </c>
      <c r="G34" s="97" t="s">
        <v>547</v>
      </c>
      <c r="H34" s="92" t="s">
        <v>1087</v>
      </c>
      <c r="I34" s="95" t="s">
        <v>1363</v>
      </c>
      <c r="J34" s="29" t="s">
        <v>1512</v>
      </c>
      <c r="K34" s="29" t="s">
        <v>953</v>
      </c>
      <c r="L34" s="99" t="s">
        <v>1667</v>
      </c>
      <c r="M34" s="29" t="s">
        <v>941</v>
      </c>
      <c r="N34" s="29" t="s">
        <v>1682</v>
      </c>
      <c r="O34" s="29" t="s">
        <v>941</v>
      </c>
      <c r="P34" s="29" t="s">
        <v>1370</v>
      </c>
      <c r="Q34" s="29" t="s">
        <v>1444</v>
      </c>
      <c r="R34" s="29" t="s">
        <v>1379</v>
      </c>
      <c r="S34" s="29" t="s">
        <v>1035</v>
      </c>
      <c r="T34" s="29" t="s">
        <v>1806</v>
      </c>
    </row>
    <row r="35" spans="1:20" ht="15.75" x14ac:dyDescent="0.25">
      <c r="A35" s="17" t="s">
        <v>277</v>
      </c>
      <c r="B35" s="95" t="s">
        <v>954</v>
      </c>
      <c r="C35" s="96" t="s">
        <v>962</v>
      </c>
      <c r="D35" s="92" t="s">
        <v>938</v>
      </c>
      <c r="E35" s="95" t="s">
        <v>1034</v>
      </c>
      <c r="F35" s="95" t="s">
        <v>1734</v>
      </c>
      <c r="G35" s="97" t="s">
        <v>1760</v>
      </c>
      <c r="H35" s="92" t="s">
        <v>1036</v>
      </c>
      <c r="I35" s="95" t="s">
        <v>1364</v>
      </c>
      <c r="J35" s="29" t="s">
        <v>939</v>
      </c>
      <c r="K35" s="29" t="s">
        <v>1366</v>
      </c>
      <c r="L35" s="99" t="s">
        <v>1034</v>
      </c>
      <c r="M35" s="29" t="s">
        <v>944</v>
      </c>
      <c r="N35" s="29" t="s">
        <v>1362</v>
      </c>
      <c r="O35" s="29" t="s">
        <v>1359</v>
      </c>
      <c r="P35" s="29" t="s">
        <v>318</v>
      </c>
      <c r="Q35" s="29" t="s">
        <v>1444</v>
      </c>
      <c r="R35" s="29" t="s">
        <v>1097</v>
      </c>
      <c r="S35" s="29" t="s">
        <v>1363</v>
      </c>
      <c r="T35" s="29" t="s">
        <v>1583</v>
      </c>
    </row>
    <row r="36" spans="1:20" ht="15.75" x14ac:dyDescent="0.25">
      <c r="A36" s="17" t="s">
        <v>278</v>
      </c>
      <c r="B36" s="95" t="s">
        <v>1093</v>
      </c>
      <c r="C36" s="96" t="s">
        <v>1374</v>
      </c>
      <c r="D36" s="92" t="s">
        <v>939</v>
      </c>
      <c r="E36" s="95" t="s">
        <v>944</v>
      </c>
      <c r="F36" s="95" t="s">
        <v>1624</v>
      </c>
      <c r="G36" s="97" t="s">
        <v>1591</v>
      </c>
      <c r="H36" s="92" t="s">
        <v>946</v>
      </c>
      <c r="I36" s="95" t="s">
        <v>1036</v>
      </c>
      <c r="J36" s="29" t="s">
        <v>1839</v>
      </c>
      <c r="K36" s="29" t="s">
        <v>954</v>
      </c>
      <c r="L36" s="99" t="s">
        <v>1361</v>
      </c>
      <c r="M36" s="29" t="s">
        <v>1682</v>
      </c>
      <c r="N36" s="29" t="s">
        <v>1086</v>
      </c>
      <c r="O36" s="29" t="s">
        <v>1034</v>
      </c>
      <c r="P36" s="29" t="s">
        <v>1373</v>
      </c>
      <c r="Q36" s="29" t="s">
        <v>1515</v>
      </c>
      <c r="R36" s="29" t="s">
        <v>977</v>
      </c>
      <c r="S36" s="29" t="s">
        <v>1539</v>
      </c>
      <c r="T36" s="29" t="s">
        <v>1585</v>
      </c>
    </row>
    <row r="37" spans="1:20" ht="15.75" x14ac:dyDescent="0.25">
      <c r="A37" s="17" t="s">
        <v>280</v>
      </c>
      <c r="B37" s="95" t="s">
        <v>1686</v>
      </c>
      <c r="C37" s="96" t="s">
        <v>965</v>
      </c>
      <c r="D37" s="92" t="s">
        <v>941</v>
      </c>
      <c r="E37" s="95" t="s">
        <v>1721</v>
      </c>
      <c r="F37" s="95" t="s">
        <v>981</v>
      </c>
      <c r="G37" s="97" t="s">
        <v>1749</v>
      </c>
      <c r="H37" s="92" t="s">
        <v>1365</v>
      </c>
      <c r="I37" s="95" t="s">
        <v>946</v>
      </c>
      <c r="J37" s="29" t="s">
        <v>942</v>
      </c>
      <c r="K37" s="29" t="s">
        <v>956</v>
      </c>
      <c r="L37" s="99" t="s">
        <v>1783</v>
      </c>
      <c r="M37" s="29" t="s">
        <v>1363</v>
      </c>
      <c r="N37" s="29" t="s">
        <v>1636</v>
      </c>
      <c r="O37" s="29" t="s">
        <v>1361</v>
      </c>
      <c r="P37" s="29" t="s">
        <v>1580</v>
      </c>
      <c r="Q37" s="29" t="s">
        <v>1579</v>
      </c>
      <c r="R37" s="29" t="s">
        <v>1382</v>
      </c>
      <c r="S37" s="29" t="s">
        <v>948</v>
      </c>
      <c r="T37" s="29" t="s">
        <v>985</v>
      </c>
    </row>
    <row r="38" spans="1:20" ht="15.75" x14ac:dyDescent="0.25">
      <c r="A38" s="17" t="s">
        <v>282</v>
      </c>
      <c r="B38" s="95" t="s">
        <v>1043</v>
      </c>
      <c r="C38" s="96" t="s">
        <v>966</v>
      </c>
      <c r="D38" s="92" t="s">
        <v>1034</v>
      </c>
      <c r="E38" s="95" t="s">
        <v>1086</v>
      </c>
      <c r="F38" s="95" t="s">
        <v>1735</v>
      </c>
      <c r="G38" s="97" t="s">
        <v>906</v>
      </c>
      <c r="H38" s="92" t="s">
        <v>1088</v>
      </c>
      <c r="I38" s="95" t="s">
        <v>1088</v>
      </c>
      <c r="J38" s="29" t="s">
        <v>1513</v>
      </c>
      <c r="K38" s="29" t="s">
        <v>957</v>
      </c>
      <c r="L38" s="99" t="s">
        <v>1513</v>
      </c>
      <c r="M38" s="29" t="s">
        <v>1036</v>
      </c>
      <c r="N38" s="29" t="s">
        <v>1363</v>
      </c>
      <c r="O38" s="29" t="s">
        <v>943</v>
      </c>
      <c r="P38" s="29" t="s">
        <v>1888</v>
      </c>
      <c r="Q38" s="29" t="s">
        <v>1903</v>
      </c>
      <c r="R38" s="29" t="s">
        <v>978</v>
      </c>
      <c r="S38" s="29" t="s">
        <v>1090</v>
      </c>
      <c r="T38" s="29" t="s">
        <v>1387</v>
      </c>
    </row>
    <row r="39" spans="1:20" ht="15.75" x14ac:dyDescent="0.25">
      <c r="A39" s="17" t="s">
        <v>283</v>
      </c>
      <c r="B39" s="95" t="s">
        <v>959</v>
      </c>
      <c r="C39" s="96" t="s">
        <v>1694</v>
      </c>
      <c r="D39" s="92" t="s">
        <v>1513</v>
      </c>
      <c r="E39" s="95" t="s">
        <v>1705</v>
      </c>
      <c r="F39" s="95" t="s">
        <v>987</v>
      </c>
      <c r="G39" s="97" t="s">
        <v>1757</v>
      </c>
      <c r="H39" s="92" t="s">
        <v>948</v>
      </c>
      <c r="I39" s="95" t="s">
        <v>948</v>
      </c>
      <c r="J39" s="29" t="s">
        <v>944</v>
      </c>
      <c r="K39" s="29" t="s">
        <v>958</v>
      </c>
      <c r="L39" s="99" t="s">
        <v>1721</v>
      </c>
      <c r="M39" s="29" t="s">
        <v>946</v>
      </c>
      <c r="N39" s="29" t="s">
        <v>1364</v>
      </c>
      <c r="O39" s="29" t="s">
        <v>944</v>
      </c>
      <c r="P39" s="29" t="s">
        <v>1769</v>
      </c>
      <c r="Q39" s="29" t="s">
        <v>969</v>
      </c>
      <c r="R39" s="29" t="s">
        <v>978</v>
      </c>
      <c r="S39" s="29" t="s">
        <v>951</v>
      </c>
      <c r="T39" s="29" t="s">
        <v>1586</v>
      </c>
    </row>
    <row r="40" spans="1:20" ht="15.75" x14ac:dyDescent="0.25">
      <c r="A40" s="17" t="s">
        <v>201</v>
      </c>
      <c r="B40" s="95" t="s">
        <v>1518</v>
      </c>
      <c r="C40" s="96" t="s">
        <v>970</v>
      </c>
      <c r="D40" s="92" t="s">
        <v>1513</v>
      </c>
      <c r="E40" s="95" t="s">
        <v>1036</v>
      </c>
      <c r="F40" s="95" t="s">
        <v>1628</v>
      </c>
      <c r="G40" s="97" t="s">
        <v>1755</v>
      </c>
      <c r="H40" s="92" t="s">
        <v>310</v>
      </c>
      <c r="I40" s="95" t="s">
        <v>1778</v>
      </c>
      <c r="J40" s="29" t="s">
        <v>1362</v>
      </c>
      <c r="K40" s="29" t="s">
        <v>318</v>
      </c>
      <c r="L40" s="99" t="s">
        <v>1086</v>
      </c>
      <c r="M40" s="29" t="s">
        <v>1088</v>
      </c>
      <c r="N40" s="29" t="s">
        <v>1036</v>
      </c>
      <c r="O40" s="29" t="s">
        <v>1086</v>
      </c>
      <c r="P40" s="29" t="s">
        <v>1889</v>
      </c>
      <c r="Q40" s="29" t="s">
        <v>971</v>
      </c>
      <c r="R40" s="29" t="s">
        <v>1385</v>
      </c>
      <c r="S40" s="29" t="s">
        <v>952</v>
      </c>
      <c r="T40" s="29" t="s">
        <v>988</v>
      </c>
    </row>
    <row r="41" spans="1:20" ht="15.75" x14ac:dyDescent="0.25">
      <c r="A41" s="17" t="s">
        <v>1674</v>
      </c>
      <c r="B41" s="95" t="s">
        <v>969</v>
      </c>
      <c r="C41" s="96" t="s">
        <v>971</v>
      </c>
      <c r="D41" s="92" t="s">
        <v>1682</v>
      </c>
      <c r="E41" s="95" t="s">
        <v>946</v>
      </c>
      <c r="F41" s="95" t="s">
        <v>905</v>
      </c>
      <c r="G41" s="97" t="s">
        <v>1744</v>
      </c>
      <c r="H41" s="92" t="s">
        <v>1577</v>
      </c>
      <c r="I41" s="95" t="s">
        <v>1514</v>
      </c>
      <c r="J41" s="29" t="s">
        <v>1086</v>
      </c>
      <c r="K41" s="29" t="s">
        <v>959</v>
      </c>
      <c r="L41" s="99" t="s">
        <v>1363</v>
      </c>
      <c r="M41" s="29" t="s">
        <v>1038</v>
      </c>
      <c r="N41" s="29" t="s">
        <v>946</v>
      </c>
      <c r="O41" s="29" t="s">
        <v>1636</v>
      </c>
      <c r="P41" s="29" t="s">
        <v>1050</v>
      </c>
      <c r="Q41" s="29" t="s">
        <v>1904</v>
      </c>
      <c r="R41" s="29" t="s">
        <v>988</v>
      </c>
      <c r="S41" s="29" t="s">
        <v>310</v>
      </c>
      <c r="T41" s="29" t="s">
        <v>1919</v>
      </c>
    </row>
    <row r="42" spans="1:20" ht="15.75" x14ac:dyDescent="0.25">
      <c r="A42" s="17" t="s">
        <v>473</v>
      </c>
      <c r="B42" s="95" t="s">
        <v>1097</v>
      </c>
      <c r="C42" s="96" t="s">
        <v>1378</v>
      </c>
      <c r="D42" s="92" t="s">
        <v>1086</v>
      </c>
      <c r="E42" s="95" t="s">
        <v>1038</v>
      </c>
      <c r="F42" s="95" t="s">
        <v>1586</v>
      </c>
      <c r="G42" s="97" t="s">
        <v>1073</v>
      </c>
      <c r="H42" s="92" t="s">
        <v>1371</v>
      </c>
      <c r="I42" s="95" t="s">
        <v>951</v>
      </c>
      <c r="J42" s="29" t="s">
        <v>1705</v>
      </c>
      <c r="K42" s="29" t="s">
        <v>962</v>
      </c>
      <c r="L42" s="99" t="s">
        <v>1784</v>
      </c>
      <c r="M42" s="29" t="s">
        <v>1802</v>
      </c>
      <c r="N42" s="29" t="s">
        <v>1038</v>
      </c>
      <c r="O42" s="29" t="s">
        <v>1363</v>
      </c>
      <c r="P42" s="29" t="s">
        <v>1890</v>
      </c>
      <c r="Q42" s="29" t="s">
        <v>1378</v>
      </c>
      <c r="R42" s="29" t="s">
        <v>1059</v>
      </c>
      <c r="S42" s="29" t="s">
        <v>310</v>
      </c>
      <c r="T42" s="29" t="s">
        <v>1062</v>
      </c>
    </row>
    <row r="43" spans="1:20" ht="15.75" x14ac:dyDescent="0.25">
      <c r="A43" s="17" t="s">
        <v>205</v>
      </c>
      <c r="B43" s="95" t="s">
        <v>1100</v>
      </c>
      <c r="C43" s="96" t="s">
        <v>976</v>
      </c>
      <c r="D43" s="92" t="s">
        <v>1705</v>
      </c>
      <c r="E43" s="95" t="s">
        <v>948</v>
      </c>
      <c r="F43" s="95" t="s">
        <v>988</v>
      </c>
      <c r="G43" s="97" t="s">
        <v>1404</v>
      </c>
      <c r="H43" s="92" t="s">
        <v>1375</v>
      </c>
      <c r="I43" s="95" t="s">
        <v>952</v>
      </c>
      <c r="J43" s="29" t="s">
        <v>1363</v>
      </c>
      <c r="K43" s="29" t="s">
        <v>1374</v>
      </c>
      <c r="L43" s="99" t="s">
        <v>1036</v>
      </c>
      <c r="M43" s="29" t="s">
        <v>948</v>
      </c>
      <c r="N43" s="29" t="s">
        <v>1542</v>
      </c>
      <c r="O43" s="29" t="s">
        <v>1364</v>
      </c>
      <c r="P43" s="29" t="s">
        <v>1708</v>
      </c>
      <c r="Q43" s="29" t="s">
        <v>1551</v>
      </c>
      <c r="R43" s="29" t="s">
        <v>991</v>
      </c>
      <c r="S43" s="29" t="s">
        <v>1093</v>
      </c>
      <c r="T43" s="29" t="s">
        <v>1063</v>
      </c>
    </row>
    <row r="44" spans="1:20" ht="15.75" x14ac:dyDescent="0.25">
      <c r="A44" s="17" t="s">
        <v>194</v>
      </c>
      <c r="B44" s="95" t="s">
        <v>1521</v>
      </c>
      <c r="C44" s="96" t="s">
        <v>1097</v>
      </c>
      <c r="D44" s="92" t="s">
        <v>946</v>
      </c>
      <c r="E44" s="95" t="s">
        <v>950</v>
      </c>
      <c r="F44" s="95" t="s">
        <v>1637</v>
      </c>
      <c r="G44" s="97" t="s">
        <v>1076</v>
      </c>
      <c r="H44" s="92" t="s">
        <v>1706</v>
      </c>
      <c r="I44" s="95" t="s">
        <v>1092</v>
      </c>
      <c r="J44" s="29" t="s">
        <v>1364</v>
      </c>
      <c r="K44" s="29" t="s">
        <v>1095</v>
      </c>
      <c r="L44" s="99" t="s">
        <v>1038</v>
      </c>
      <c r="M44" s="29" t="s">
        <v>1514</v>
      </c>
      <c r="N44" s="29" t="s">
        <v>1815</v>
      </c>
      <c r="O44" s="29" t="s">
        <v>1087</v>
      </c>
      <c r="P44" s="29" t="s">
        <v>968</v>
      </c>
      <c r="Q44" s="29" t="s">
        <v>1382</v>
      </c>
      <c r="R44" s="29" t="s">
        <v>992</v>
      </c>
      <c r="S44" s="29" t="s">
        <v>958</v>
      </c>
      <c r="T44" s="29" t="s">
        <v>1528</v>
      </c>
    </row>
    <row r="45" spans="1:20" ht="15.75" x14ac:dyDescent="0.25">
      <c r="A45" s="17" t="s">
        <v>292</v>
      </c>
      <c r="B45" s="95" t="s">
        <v>1102</v>
      </c>
      <c r="C45" s="96" t="s">
        <v>1521</v>
      </c>
      <c r="D45" s="92" t="s">
        <v>1038</v>
      </c>
      <c r="E45" s="95" t="s">
        <v>952</v>
      </c>
      <c r="F45" s="95" t="s">
        <v>1392</v>
      </c>
      <c r="G45" s="97" t="s">
        <v>1016</v>
      </c>
      <c r="H45" s="92" t="s">
        <v>964</v>
      </c>
      <c r="I45" s="95" t="s">
        <v>955</v>
      </c>
      <c r="J45" s="29" t="s">
        <v>1087</v>
      </c>
      <c r="K45" s="29" t="s">
        <v>1051</v>
      </c>
      <c r="L45" s="99" t="s">
        <v>1785</v>
      </c>
      <c r="M45" s="29" t="s">
        <v>949</v>
      </c>
      <c r="N45" s="29" t="s">
        <v>948</v>
      </c>
      <c r="O45" s="29" t="s">
        <v>948</v>
      </c>
      <c r="P45" s="29" t="s">
        <v>1622</v>
      </c>
      <c r="Q45" s="29" t="s">
        <v>1382</v>
      </c>
      <c r="R45" s="29" t="s">
        <v>1062</v>
      </c>
      <c r="S45" s="29" t="s">
        <v>1043</v>
      </c>
      <c r="T45" s="29" t="s">
        <v>1468</v>
      </c>
    </row>
    <row r="46" spans="1:20" ht="15.75" x14ac:dyDescent="0.25">
      <c r="A46" s="17" t="s">
        <v>298</v>
      </c>
      <c r="B46" s="95" t="s">
        <v>981</v>
      </c>
      <c r="C46" s="96" t="s">
        <v>984</v>
      </c>
      <c r="D46" s="92" t="s">
        <v>1038</v>
      </c>
      <c r="E46" s="95" t="s">
        <v>1092</v>
      </c>
      <c r="F46" s="95" t="s">
        <v>1751</v>
      </c>
      <c r="G46" s="97" t="s">
        <v>1767</v>
      </c>
      <c r="H46" s="92" t="s">
        <v>964</v>
      </c>
      <c r="I46" s="95" t="s">
        <v>1779</v>
      </c>
      <c r="J46" s="29" t="s">
        <v>1036</v>
      </c>
      <c r="K46" s="29" t="s">
        <v>968</v>
      </c>
      <c r="L46" s="99" t="s">
        <v>948</v>
      </c>
      <c r="M46" s="29" t="s">
        <v>1091</v>
      </c>
      <c r="N46" s="29" t="s">
        <v>1816</v>
      </c>
      <c r="O46" s="29" t="s">
        <v>1778</v>
      </c>
      <c r="P46" s="29" t="s">
        <v>1891</v>
      </c>
      <c r="Q46" s="29" t="s">
        <v>1383</v>
      </c>
      <c r="R46" s="29" t="s">
        <v>995</v>
      </c>
      <c r="S46" s="29" t="s">
        <v>1651</v>
      </c>
      <c r="T46" s="29" t="s">
        <v>997</v>
      </c>
    </row>
    <row r="47" spans="1:20" ht="15" x14ac:dyDescent="0.25">
      <c r="A47" s="17" t="s">
        <v>299</v>
      </c>
      <c r="B47" s="95" t="s">
        <v>985</v>
      </c>
      <c r="C47" s="96" t="s">
        <v>986</v>
      </c>
      <c r="D47" s="92" t="s">
        <v>948</v>
      </c>
      <c r="E47" s="95" t="s">
        <v>1728</v>
      </c>
      <c r="F47" s="95" t="s">
        <v>1746</v>
      </c>
      <c r="H47" s="92" t="s">
        <v>1769</v>
      </c>
      <c r="I47" s="95" t="s">
        <v>1780</v>
      </c>
      <c r="J47" s="29" t="s">
        <v>946</v>
      </c>
      <c r="K47" s="29" t="s">
        <v>1856</v>
      </c>
      <c r="L47" s="99" t="s">
        <v>951</v>
      </c>
      <c r="M47" s="29" t="s">
        <v>951</v>
      </c>
      <c r="N47" s="29" t="s">
        <v>310</v>
      </c>
      <c r="O47" s="29" t="s">
        <v>1514</v>
      </c>
      <c r="P47" s="29" t="s">
        <v>1806</v>
      </c>
      <c r="Q47" s="29" t="s">
        <v>978</v>
      </c>
      <c r="R47" s="29" t="s">
        <v>1395</v>
      </c>
      <c r="S47" s="29" t="s">
        <v>1371</v>
      </c>
      <c r="T47" s="29" t="s">
        <v>1479</v>
      </c>
    </row>
    <row r="48" spans="1:20" ht="15" x14ac:dyDescent="0.25">
      <c r="A48" s="17" t="s">
        <v>302</v>
      </c>
      <c r="B48" s="95" t="s">
        <v>1057</v>
      </c>
      <c r="C48" s="96" t="s">
        <v>1057</v>
      </c>
      <c r="D48" s="92" t="s">
        <v>1514</v>
      </c>
      <c r="E48" s="95" t="s">
        <v>1723</v>
      </c>
      <c r="F48" s="95" t="s">
        <v>1103</v>
      </c>
      <c r="H48" s="92" t="s">
        <v>1707</v>
      </c>
      <c r="I48" s="95" t="s">
        <v>1371</v>
      </c>
      <c r="J48" s="29" t="s">
        <v>1365</v>
      </c>
      <c r="K48" s="29" t="s">
        <v>969</v>
      </c>
      <c r="L48" s="99" t="s">
        <v>952</v>
      </c>
      <c r="M48" s="29" t="s">
        <v>952</v>
      </c>
      <c r="N48" s="29" t="s">
        <v>953</v>
      </c>
      <c r="O48" s="29" t="s">
        <v>1091</v>
      </c>
      <c r="P48" s="29" t="s">
        <v>1381</v>
      </c>
      <c r="Q48" s="29" t="s">
        <v>1626</v>
      </c>
      <c r="R48" s="29" t="s">
        <v>1399</v>
      </c>
      <c r="S48" s="29" t="s">
        <v>1375</v>
      </c>
      <c r="T48" s="29" t="s">
        <v>1485</v>
      </c>
    </row>
    <row r="49" spans="1:20" ht="15" x14ac:dyDescent="0.25">
      <c r="A49" s="17" t="s">
        <v>303</v>
      </c>
      <c r="B49" s="95" t="s">
        <v>988</v>
      </c>
      <c r="C49" s="96" t="s">
        <v>988</v>
      </c>
      <c r="D49" s="92" t="s">
        <v>950</v>
      </c>
      <c r="E49" s="95" t="s">
        <v>1686</v>
      </c>
      <c r="F49" s="95" t="s">
        <v>1732</v>
      </c>
      <c r="H49" s="92" t="s">
        <v>971</v>
      </c>
      <c r="I49" s="95" t="s">
        <v>959</v>
      </c>
      <c r="J49" s="29" t="s">
        <v>1088</v>
      </c>
      <c r="K49" s="29" t="s">
        <v>971</v>
      </c>
      <c r="L49" s="99" t="s">
        <v>953</v>
      </c>
      <c r="M49" s="29" t="s">
        <v>953</v>
      </c>
      <c r="N49" s="29" t="s">
        <v>1366</v>
      </c>
      <c r="O49" s="29" t="s">
        <v>951</v>
      </c>
      <c r="P49" s="29" t="s">
        <v>978</v>
      </c>
      <c r="Q49" s="29" t="s">
        <v>985</v>
      </c>
      <c r="R49" s="29" t="s">
        <v>1593</v>
      </c>
      <c r="S49" s="29" t="s">
        <v>1908</v>
      </c>
      <c r="T49" s="29" t="s">
        <v>149</v>
      </c>
    </row>
    <row r="50" spans="1:20" ht="15" x14ac:dyDescent="0.25">
      <c r="A50" s="17" t="s">
        <v>306</v>
      </c>
      <c r="B50" s="95" t="s">
        <v>1637</v>
      </c>
      <c r="C50" s="96" t="s">
        <v>1695</v>
      </c>
      <c r="D50" s="92" t="s">
        <v>951</v>
      </c>
      <c r="E50" s="95" t="s">
        <v>1045</v>
      </c>
      <c r="F50" s="95" t="s">
        <v>1062</v>
      </c>
      <c r="H50" s="92" t="s">
        <v>1726</v>
      </c>
      <c r="I50" s="95" t="s">
        <v>960</v>
      </c>
      <c r="J50" s="29" t="s">
        <v>948</v>
      </c>
      <c r="K50" s="29" t="s">
        <v>1857</v>
      </c>
      <c r="L50" s="99" t="s">
        <v>1366</v>
      </c>
      <c r="M50" s="29" t="s">
        <v>1367</v>
      </c>
      <c r="N50" s="29" t="s">
        <v>1576</v>
      </c>
      <c r="O50" s="29" t="s">
        <v>952</v>
      </c>
      <c r="P50" s="29" t="s">
        <v>1892</v>
      </c>
      <c r="Q50" s="29" t="s">
        <v>1056</v>
      </c>
      <c r="R50" s="29" t="s">
        <v>1594</v>
      </c>
      <c r="S50" s="29" t="s">
        <v>1909</v>
      </c>
      <c r="T50" s="29" t="s">
        <v>1591</v>
      </c>
    </row>
    <row r="51" spans="1:20" ht="15" x14ac:dyDescent="0.25">
      <c r="A51" s="17" t="s">
        <v>539</v>
      </c>
      <c r="B51" s="95" t="s">
        <v>991</v>
      </c>
      <c r="C51" s="96" t="s">
        <v>1526</v>
      </c>
      <c r="D51" s="92" t="s">
        <v>952</v>
      </c>
      <c r="E51" s="95" t="s">
        <v>1371</v>
      </c>
      <c r="F51" s="95" t="s">
        <v>1739</v>
      </c>
      <c r="H51" s="92" t="s">
        <v>1624</v>
      </c>
      <c r="I51" s="95" t="s">
        <v>1579</v>
      </c>
      <c r="J51" s="29" t="s">
        <v>951</v>
      </c>
      <c r="K51" s="29" t="s">
        <v>972</v>
      </c>
      <c r="L51" s="99" t="s">
        <v>1616</v>
      </c>
      <c r="M51" s="29" t="s">
        <v>1545</v>
      </c>
      <c r="N51" s="29" t="s">
        <v>1817</v>
      </c>
      <c r="O51" s="29" t="s">
        <v>953</v>
      </c>
      <c r="P51" s="29" t="s">
        <v>1056</v>
      </c>
      <c r="Q51" s="29" t="s">
        <v>1554</v>
      </c>
      <c r="R51" s="29" t="s">
        <v>1071</v>
      </c>
      <c r="S51" s="29" t="s">
        <v>1581</v>
      </c>
      <c r="T51" s="29" t="s">
        <v>1558</v>
      </c>
    </row>
    <row r="52" spans="1:20" ht="15" x14ac:dyDescent="0.25">
      <c r="A52" s="17" t="s">
        <v>307</v>
      </c>
      <c r="B52" s="95" t="s">
        <v>1389</v>
      </c>
      <c r="C52" s="96" t="s">
        <v>991</v>
      </c>
      <c r="D52" s="92" t="s">
        <v>1092</v>
      </c>
      <c r="E52" s="95" t="s">
        <v>959</v>
      </c>
      <c r="F52" s="95" t="s">
        <v>1063</v>
      </c>
      <c r="H52" s="92" t="s">
        <v>978</v>
      </c>
      <c r="I52" s="95" t="s">
        <v>962</v>
      </c>
      <c r="J52" s="29" t="s">
        <v>1816</v>
      </c>
      <c r="K52" s="29" t="s">
        <v>975</v>
      </c>
      <c r="L52" s="99" t="s">
        <v>1092</v>
      </c>
      <c r="M52" s="29" t="s">
        <v>955</v>
      </c>
      <c r="N52" s="29" t="s">
        <v>955</v>
      </c>
      <c r="O52" s="29" t="s">
        <v>1366</v>
      </c>
      <c r="P52" s="29" t="s">
        <v>988</v>
      </c>
      <c r="Q52" s="29" t="s">
        <v>1385</v>
      </c>
      <c r="R52" s="29" t="s">
        <v>1009</v>
      </c>
      <c r="S52" s="29" t="s">
        <v>337</v>
      </c>
      <c r="T52" s="29" t="s">
        <v>1749</v>
      </c>
    </row>
    <row r="53" spans="1:20" ht="15" x14ac:dyDescent="0.25">
      <c r="A53" s="17" t="s">
        <v>308</v>
      </c>
      <c r="B53" s="95" t="s">
        <v>1392</v>
      </c>
      <c r="C53" s="96" t="s">
        <v>1389</v>
      </c>
      <c r="D53" s="92" t="s">
        <v>957</v>
      </c>
      <c r="E53" s="95" t="s">
        <v>962</v>
      </c>
      <c r="F53" s="95" t="s">
        <v>996</v>
      </c>
      <c r="H53" s="92" t="s">
        <v>1055</v>
      </c>
      <c r="I53" s="95" t="s">
        <v>1051</v>
      </c>
      <c r="J53" s="29" t="s">
        <v>1840</v>
      </c>
      <c r="K53" s="29" t="s">
        <v>976</v>
      </c>
      <c r="L53" s="99" t="s">
        <v>955</v>
      </c>
      <c r="M53" s="29" t="s">
        <v>1093</v>
      </c>
      <c r="N53" s="29" t="s">
        <v>957</v>
      </c>
      <c r="O53" s="29" t="s">
        <v>954</v>
      </c>
      <c r="P53" s="29" t="s">
        <v>1893</v>
      </c>
      <c r="Q53" s="29" t="s">
        <v>1060</v>
      </c>
      <c r="R53" s="29" t="s">
        <v>1073</v>
      </c>
      <c r="S53" s="29" t="s">
        <v>968</v>
      </c>
      <c r="T53" s="29" t="s">
        <v>1009</v>
      </c>
    </row>
    <row r="54" spans="1:20" ht="15" x14ac:dyDescent="0.25">
      <c r="A54" s="17" t="s">
        <v>882</v>
      </c>
      <c r="B54" s="95" t="s">
        <v>1062</v>
      </c>
      <c r="C54" s="96" t="s">
        <v>992</v>
      </c>
      <c r="D54" s="92" t="s">
        <v>958</v>
      </c>
      <c r="E54" s="95" t="s">
        <v>1706</v>
      </c>
      <c r="F54" s="95" t="s">
        <v>1750</v>
      </c>
      <c r="H54" s="92" t="s">
        <v>1626</v>
      </c>
      <c r="I54" s="95" t="s">
        <v>968</v>
      </c>
      <c r="J54" s="29" t="s">
        <v>310</v>
      </c>
      <c r="K54" s="29" t="s">
        <v>1382</v>
      </c>
      <c r="L54" s="99" t="s">
        <v>1577</v>
      </c>
      <c r="M54" s="29" t="s">
        <v>1369</v>
      </c>
      <c r="N54" s="29" t="s">
        <v>1818</v>
      </c>
      <c r="O54" s="29" t="s">
        <v>1368</v>
      </c>
      <c r="P54" s="29" t="s">
        <v>1440</v>
      </c>
      <c r="Q54" s="29" t="s">
        <v>991</v>
      </c>
      <c r="R54" s="29" t="s">
        <v>1531</v>
      </c>
      <c r="S54" s="29" t="s">
        <v>968</v>
      </c>
      <c r="T54" s="29" t="s">
        <v>1076</v>
      </c>
    </row>
    <row r="55" spans="1:20" ht="15" x14ac:dyDescent="0.25">
      <c r="A55" s="17" t="s">
        <v>311</v>
      </c>
      <c r="B55" s="95" t="s">
        <v>1527</v>
      </c>
      <c r="C55" s="96" t="s">
        <v>994</v>
      </c>
      <c r="D55" s="92" t="s">
        <v>1045</v>
      </c>
      <c r="E55" s="95" t="s">
        <v>964</v>
      </c>
      <c r="F55" s="95" t="s">
        <v>1711</v>
      </c>
      <c r="H55" s="92" t="s">
        <v>985</v>
      </c>
      <c r="I55" s="95" t="s">
        <v>1519</v>
      </c>
      <c r="J55" s="29" t="s">
        <v>1841</v>
      </c>
      <c r="K55" s="29" t="s">
        <v>979</v>
      </c>
      <c r="L55" s="99" t="s">
        <v>1618</v>
      </c>
      <c r="M55" s="29" t="s">
        <v>1043</v>
      </c>
      <c r="N55" s="29" t="s">
        <v>1819</v>
      </c>
      <c r="O55" s="29" t="s">
        <v>1092</v>
      </c>
      <c r="P55" s="29" t="s">
        <v>991</v>
      </c>
      <c r="Q55" s="29" t="s">
        <v>1390</v>
      </c>
      <c r="R55" s="29" t="s">
        <v>1074</v>
      </c>
      <c r="S55" s="29" t="s">
        <v>1519</v>
      </c>
      <c r="T55" s="29" t="s">
        <v>1563</v>
      </c>
    </row>
    <row r="56" spans="1:20" ht="15" x14ac:dyDescent="0.25">
      <c r="A56" s="17" t="s">
        <v>64</v>
      </c>
      <c r="B56" s="95" t="s">
        <v>1687</v>
      </c>
      <c r="C56" s="96" t="s">
        <v>1104</v>
      </c>
      <c r="D56" s="92" t="s">
        <v>959</v>
      </c>
      <c r="E56" s="95" t="s">
        <v>1548</v>
      </c>
      <c r="F56" s="95" t="s">
        <v>1740</v>
      </c>
      <c r="H56" s="92" t="s">
        <v>1387</v>
      </c>
      <c r="I56" s="95" t="s">
        <v>969</v>
      </c>
      <c r="J56" s="29" t="s">
        <v>953</v>
      </c>
      <c r="K56" s="29" t="s">
        <v>1102</v>
      </c>
      <c r="L56" s="99" t="s">
        <v>957</v>
      </c>
      <c r="M56" s="29" t="s">
        <v>1803</v>
      </c>
      <c r="N56" s="29" t="s">
        <v>1369</v>
      </c>
      <c r="O56" s="29" t="s">
        <v>955</v>
      </c>
      <c r="P56" s="29" t="s">
        <v>1061</v>
      </c>
      <c r="Q56" s="29" t="s">
        <v>992</v>
      </c>
      <c r="R56" s="29" t="s">
        <v>1075</v>
      </c>
      <c r="S56" s="29" t="s">
        <v>969</v>
      </c>
      <c r="T56" s="29" t="s">
        <v>1920</v>
      </c>
    </row>
    <row r="57" spans="1:20" ht="15" x14ac:dyDescent="0.25">
      <c r="A57" s="17" t="s">
        <v>71</v>
      </c>
      <c r="B57" s="95" t="s">
        <v>1468</v>
      </c>
      <c r="C57" s="96" t="s">
        <v>1468</v>
      </c>
      <c r="D57" s="92" t="s">
        <v>959</v>
      </c>
      <c r="E57" s="95" t="s">
        <v>1707</v>
      </c>
      <c r="F57" s="95" t="s">
        <v>547</v>
      </c>
      <c r="H57" s="92" t="s">
        <v>1586</v>
      </c>
      <c r="I57" s="95" t="s">
        <v>971</v>
      </c>
      <c r="J57" s="29" t="s">
        <v>1842</v>
      </c>
      <c r="K57" s="29" t="s">
        <v>1858</v>
      </c>
      <c r="L57" s="99" t="s">
        <v>1786</v>
      </c>
      <c r="M57" s="29" t="s">
        <v>1515</v>
      </c>
      <c r="N57" s="29" t="s">
        <v>1820</v>
      </c>
      <c r="O57" s="29" t="s">
        <v>1819</v>
      </c>
      <c r="P57" s="29" t="s">
        <v>1390</v>
      </c>
      <c r="Q57" s="29" t="s">
        <v>1556</v>
      </c>
      <c r="R57" s="29" t="s">
        <v>1010</v>
      </c>
      <c r="S57" s="29" t="s">
        <v>1910</v>
      </c>
      <c r="T57" s="29" t="s">
        <v>1407</v>
      </c>
    </row>
    <row r="58" spans="1:20" ht="15" x14ac:dyDescent="0.25">
      <c r="A58" s="17" t="s">
        <v>1671</v>
      </c>
      <c r="B58" s="95" t="s">
        <v>1587</v>
      </c>
      <c r="C58" s="96" t="s">
        <v>997</v>
      </c>
      <c r="D58" s="92" t="s">
        <v>960</v>
      </c>
      <c r="E58" s="95" t="s">
        <v>967</v>
      </c>
      <c r="F58" s="95" t="s">
        <v>1591</v>
      </c>
      <c r="H58" s="92" t="s">
        <v>1059</v>
      </c>
      <c r="I58" s="95" t="s">
        <v>1378</v>
      </c>
      <c r="J58" s="29" t="s">
        <v>957</v>
      </c>
      <c r="K58" s="29" t="s">
        <v>1524</v>
      </c>
      <c r="L58" s="99" t="s">
        <v>1447</v>
      </c>
      <c r="M58" s="29" t="s">
        <v>1371</v>
      </c>
      <c r="N58" s="29" t="s">
        <v>1370</v>
      </c>
      <c r="O58" s="29" t="s">
        <v>1863</v>
      </c>
      <c r="P58" s="29" t="s">
        <v>992</v>
      </c>
      <c r="Q58" s="29" t="s">
        <v>995</v>
      </c>
      <c r="R58" s="29" t="s">
        <v>1113</v>
      </c>
      <c r="S58" s="29" t="s">
        <v>1379</v>
      </c>
    </row>
    <row r="59" spans="1:20" ht="15" x14ac:dyDescent="0.25">
      <c r="A59" s="17" t="s">
        <v>229</v>
      </c>
      <c r="B59" s="95" t="s">
        <v>142</v>
      </c>
      <c r="C59" s="96" t="s">
        <v>1696</v>
      </c>
      <c r="D59" s="92" t="s">
        <v>962</v>
      </c>
      <c r="E59" s="95" t="s">
        <v>1095</v>
      </c>
      <c r="F59" s="95" t="s">
        <v>1741</v>
      </c>
      <c r="H59" s="92" t="s">
        <v>1770</v>
      </c>
      <c r="I59" s="95" t="s">
        <v>1379</v>
      </c>
      <c r="J59" s="29" t="s">
        <v>958</v>
      </c>
      <c r="K59" s="29" t="s">
        <v>985</v>
      </c>
      <c r="L59" s="99" t="s">
        <v>1787</v>
      </c>
      <c r="M59" s="29" t="s">
        <v>959</v>
      </c>
      <c r="N59" s="29" t="s">
        <v>1444</v>
      </c>
      <c r="O59" s="29" t="s">
        <v>958</v>
      </c>
      <c r="P59" s="29" t="s">
        <v>993</v>
      </c>
      <c r="Q59" s="29" t="s">
        <v>997</v>
      </c>
      <c r="R59" s="29" t="s">
        <v>1013</v>
      </c>
      <c r="S59" s="29" t="s">
        <v>1097</v>
      </c>
    </row>
    <row r="60" spans="1:20" ht="15" x14ac:dyDescent="0.25">
      <c r="A60" s="17" t="s">
        <v>73</v>
      </c>
      <c r="B60" s="95" t="s">
        <v>1688</v>
      </c>
      <c r="C60" s="96" t="s">
        <v>1000</v>
      </c>
      <c r="D60" s="92" t="s">
        <v>1706</v>
      </c>
      <c r="E60" s="95" t="s">
        <v>968</v>
      </c>
      <c r="F60" s="95" t="s">
        <v>1749</v>
      </c>
      <c r="H60" s="92" t="s">
        <v>1445</v>
      </c>
      <c r="I60" s="95" t="s">
        <v>976</v>
      </c>
      <c r="J60" s="29" t="s">
        <v>1044</v>
      </c>
      <c r="K60" s="29" t="s">
        <v>988</v>
      </c>
      <c r="L60" s="99" t="s">
        <v>959</v>
      </c>
      <c r="M60" s="29" t="s">
        <v>960</v>
      </c>
      <c r="N60" s="29" t="s">
        <v>1821</v>
      </c>
      <c r="O60" s="29" t="s">
        <v>958</v>
      </c>
      <c r="P60" s="29" t="s">
        <v>1894</v>
      </c>
      <c r="Q60" s="29" t="s">
        <v>999</v>
      </c>
      <c r="R60" s="29" t="s">
        <v>1076</v>
      </c>
      <c r="S60" s="29" t="s">
        <v>1624</v>
      </c>
    </row>
    <row r="61" spans="1:20" ht="15" x14ac:dyDescent="0.25">
      <c r="A61" s="17" t="s">
        <v>74</v>
      </c>
      <c r="B61" s="95" t="s">
        <v>1004</v>
      </c>
      <c r="C61" s="96" t="s">
        <v>1697</v>
      </c>
      <c r="D61" s="92" t="s">
        <v>964</v>
      </c>
      <c r="E61" s="95" t="s">
        <v>969</v>
      </c>
      <c r="F61" s="95" t="s">
        <v>1744</v>
      </c>
      <c r="H61" s="92" t="s">
        <v>992</v>
      </c>
      <c r="I61" s="95" t="s">
        <v>1097</v>
      </c>
      <c r="J61" s="29" t="s">
        <v>1045</v>
      </c>
      <c r="K61" s="29" t="s">
        <v>1059</v>
      </c>
      <c r="L61" s="99" t="s">
        <v>960</v>
      </c>
      <c r="M61" s="29" t="s">
        <v>962</v>
      </c>
      <c r="N61" s="29" t="s">
        <v>1653</v>
      </c>
      <c r="O61" s="29" t="s">
        <v>1369</v>
      </c>
      <c r="P61" s="29" t="s">
        <v>1470</v>
      </c>
      <c r="Q61" s="29" t="s">
        <v>1905</v>
      </c>
      <c r="R61" s="29" t="s">
        <v>1016</v>
      </c>
      <c r="S61" s="29" t="s">
        <v>1053</v>
      </c>
    </row>
    <row r="62" spans="1:20" ht="15" x14ac:dyDescent="0.25">
      <c r="A62" s="17" t="s">
        <v>541</v>
      </c>
      <c r="B62" s="95" t="s">
        <v>1005</v>
      </c>
      <c r="C62" s="96" t="s">
        <v>1003</v>
      </c>
      <c r="D62" s="92" t="s">
        <v>965</v>
      </c>
      <c r="E62" s="95" t="s">
        <v>970</v>
      </c>
      <c r="F62" s="95" t="s">
        <v>1003</v>
      </c>
      <c r="H62" s="92" t="s">
        <v>993</v>
      </c>
      <c r="I62" s="95" t="s">
        <v>1054</v>
      </c>
      <c r="J62" s="29" t="s">
        <v>1045</v>
      </c>
      <c r="K62" s="29" t="s">
        <v>991</v>
      </c>
      <c r="L62" s="99" t="s">
        <v>1579</v>
      </c>
      <c r="M62" s="29" t="s">
        <v>1375</v>
      </c>
      <c r="N62" s="29" t="s">
        <v>1371</v>
      </c>
      <c r="O62" s="29" t="s">
        <v>1043</v>
      </c>
      <c r="P62" s="29" t="s">
        <v>1895</v>
      </c>
      <c r="Q62" s="29" t="s">
        <v>1905</v>
      </c>
      <c r="R62" s="29" t="s">
        <v>1016</v>
      </c>
      <c r="S62" s="29" t="s">
        <v>1584</v>
      </c>
    </row>
    <row r="63" spans="1:20" ht="15" x14ac:dyDescent="0.25">
      <c r="A63" s="17" t="s">
        <v>207</v>
      </c>
      <c r="B63" s="95" t="s">
        <v>1009</v>
      </c>
      <c r="C63" s="96" t="s">
        <v>1004</v>
      </c>
      <c r="D63" s="92" t="s">
        <v>1518</v>
      </c>
      <c r="E63" s="95" t="s">
        <v>1718</v>
      </c>
      <c r="F63" s="95" t="s">
        <v>1752</v>
      </c>
      <c r="H63" s="92" t="s">
        <v>1062</v>
      </c>
      <c r="I63" s="95" t="s">
        <v>1100</v>
      </c>
      <c r="J63" s="29" t="s">
        <v>1094</v>
      </c>
      <c r="K63" s="29" t="s">
        <v>1847</v>
      </c>
      <c r="L63" s="99" t="s">
        <v>962</v>
      </c>
      <c r="M63" s="29" t="s">
        <v>1804</v>
      </c>
      <c r="N63" s="29" t="s">
        <v>1654</v>
      </c>
      <c r="O63" s="29" t="s">
        <v>1444</v>
      </c>
      <c r="P63" s="29" t="s">
        <v>997</v>
      </c>
      <c r="Q63" s="29" t="s">
        <v>1557</v>
      </c>
      <c r="R63" s="29" t="s">
        <v>1117</v>
      </c>
      <c r="S63" s="29" t="s">
        <v>978</v>
      </c>
    </row>
    <row r="64" spans="1:20" ht="15" x14ac:dyDescent="0.25">
      <c r="A64" s="17" t="s">
        <v>82</v>
      </c>
      <c r="B64" s="95" t="s">
        <v>1109</v>
      </c>
      <c r="C64" s="96" t="s">
        <v>1071</v>
      </c>
      <c r="D64" s="92" t="s">
        <v>966</v>
      </c>
      <c r="E64" s="95" t="s">
        <v>103</v>
      </c>
      <c r="F64" s="95" t="s">
        <v>1403</v>
      </c>
      <c r="H64" s="92" t="s">
        <v>1739</v>
      </c>
      <c r="I64" s="95" t="s">
        <v>1584</v>
      </c>
      <c r="J64" s="29" t="s">
        <v>960</v>
      </c>
      <c r="K64" s="29" t="s">
        <v>992</v>
      </c>
      <c r="L64" s="99" t="s">
        <v>1581</v>
      </c>
      <c r="M64" s="29" t="s">
        <v>1548</v>
      </c>
      <c r="N64" s="29" t="s">
        <v>1579</v>
      </c>
      <c r="O64" s="29" t="s">
        <v>1045</v>
      </c>
      <c r="P64" s="29" t="s">
        <v>999</v>
      </c>
      <c r="Q64" s="29" t="s">
        <v>1594</v>
      </c>
      <c r="R64" s="29" t="s">
        <v>1118</v>
      </c>
      <c r="S64" s="29" t="s">
        <v>1585</v>
      </c>
    </row>
    <row r="65" spans="1:19" ht="15" x14ac:dyDescent="0.25">
      <c r="A65" s="17" t="s">
        <v>320</v>
      </c>
      <c r="B65" s="95" t="s">
        <v>1073</v>
      </c>
      <c r="C65" s="96" t="s">
        <v>1005</v>
      </c>
      <c r="D65" s="92" t="s">
        <v>1707</v>
      </c>
      <c r="E65" s="95" t="s">
        <v>1726</v>
      </c>
      <c r="F65" s="95" t="s">
        <v>1745</v>
      </c>
      <c r="H65" s="92" t="s">
        <v>1739</v>
      </c>
      <c r="I65" s="95" t="s">
        <v>1383</v>
      </c>
      <c r="J65" s="29" t="s">
        <v>962</v>
      </c>
      <c r="K65" s="29" t="s">
        <v>995</v>
      </c>
      <c r="L65" s="99" t="s">
        <v>1518</v>
      </c>
      <c r="M65" s="29" t="s">
        <v>1805</v>
      </c>
      <c r="N65" s="29" t="s">
        <v>1374</v>
      </c>
      <c r="O65" s="29" t="s">
        <v>1651</v>
      </c>
      <c r="P65" s="29" t="s">
        <v>547</v>
      </c>
      <c r="Q65" s="29" t="s">
        <v>1071</v>
      </c>
      <c r="R65" s="29" t="s">
        <v>1118</v>
      </c>
      <c r="S65" s="29" t="s">
        <v>1846</v>
      </c>
    </row>
    <row r="66" spans="1:19" ht="15" x14ac:dyDescent="0.25">
      <c r="A66" s="17" t="s">
        <v>89</v>
      </c>
      <c r="B66" s="95" t="s">
        <v>1074</v>
      </c>
      <c r="C66" s="96" t="s">
        <v>1009</v>
      </c>
      <c r="D66" s="92" t="s">
        <v>1051</v>
      </c>
      <c r="E66" s="95" t="s">
        <v>973</v>
      </c>
      <c r="F66" s="95" t="s">
        <v>1743</v>
      </c>
      <c r="H66" s="92" t="s">
        <v>1063</v>
      </c>
      <c r="I66" s="95" t="s">
        <v>978</v>
      </c>
      <c r="J66" s="29" t="s">
        <v>1580</v>
      </c>
      <c r="K66" s="29" t="s">
        <v>997</v>
      </c>
      <c r="L66" s="99" t="s">
        <v>966</v>
      </c>
      <c r="M66" s="29" t="s">
        <v>337</v>
      </c>
      <c r="N66" s="29" t="s">
        <v>1375</v>
      </c>
      <c r="O66" s="29" t="s">
        <v>1371</v>
      </c>
      <c r="P66" s="29" t="s">
        <v>1398</v>
      </c>
      <c r="Q66" s="29" t="s">
        <v>1007</v>
      </c>
      <c r="S66" s="29" t="s">
        <v>984</v>
      </c>
    </row>
    <row r="67" spans="1:19" ht="15" x14ac:dyDescent="0.25">
      <c r="A67" s="17" t="s">
        <v>332</v>
      </c>
      <c r="B67" s="95" t="s">
        <v>1075</v>
      </c>
      <c r="C67" s="96" t="s">
        <v>1698</v>
      </c>
      <c r="D67" s="92" t="s">
        <v>1708</v>
      </c>
      <c r="E67" s="95" t="s">
        <v>1097</v>
      </c>
      <c r="F67" s="95" t="s">
        <v>650</v>
      </c>
      <c r="H67" s="92" t="s">
        <v>1468</v>
      </c>
      <c r="I67" s="95" t="s">
        <v>980</v>
      </c>
      <c r="J67" s="29" t="s">
        <v>1375</v>
      </c>
      <c r="K67" s="29" t="s">
        <v>999</v>
      </c>
      <c r="L67" s="99" t="s">
        <v>337</v>
      </c>
      <c r="M67" s="29" t="s">
        <v>968</v>
      </c>
      <c r="N67" s="29" t="s">
        <v>1822</v>
      </c>
      <c r="O67" s="29" t="s">
        <v>318</v>
      </c>
      <c r="P67" s="29" t="s">
        <v>1896</v>
      </c>
      <c r="Q67" s="29" t="s">
        <v>1008</v>
      </c>
      <c r="S67" s="29" t="s">
        <v>1387</v>
      </c>
    </row>
    <row r="68" spans="1:19" ht="15" x14ac:dyDescent="0.25">
      <c r="A68" s="17" t="s">
        <v>326</v>
      </c>
      <c r="B68" s="95" t="s">
        <v>1013</v>
      </c>
      <c r="C68" s="96" t="s">
        <v>1113</v>
      </c>
      <c r="D68" s="92" t="s">
        <v>1520</v>
      </c>
      <c r="E68" s="95" t="s">
        <v>1727</v>
      </c>
      <c r="F68" s="95" t="s">
        <v>1007</v>
      </c>
      <c r="H68" s="92" t="s">
        <v>997</v>
      </c>
      <c r="I68" s="95" t="s">
        <v>1101</v>
      </c>
      <c r="J68" s="29" t="s">
        <v>1706</v>
      </c>
      <c r="K68" s="29" t="s">
        <v>1066</v>
      </c>
      <c r="L68" s="99" t="s">
        <v>968</v>
      </c>
      <c r="M68" s="29" t="s">
        <v>1622</v>
      </c>
      <c r="N68" s="29" t="s">
        <v>1769</v>
      </c>
      <c r="O68" s="29" t="s">
        <v>959</v>
      </c>
      <c r="P68" s="29" t="s">
        <v>1832</v>
      </c>
      <c r="Q68" s="29" t="s">
        <v>1906</v>
      </c>
      <c r="S68" s="29" t="s">
        <v>988</v>
      </c>
    </row>
    <row r="69" spans="1:19" ht="15" x14ac:dyDescent="0.25">
      <c r="A69" s="17" t="s">
        <v>196</v>
      </c>
      <c r="B69" s="95" t="s">
        <v>1015</v>
      </c>
      <c r="C69" s="96" t="s">
        <v>1013</v>
      </c>
      <c r="D69" s="92" t="s">
        <v>969</v>
      </c>
      <c r="E69" s="95" t="s">
        <v>1383</v>
      </c>
      <c r="F69" s="95" t="s">
        <v>1111</v>
      </c>
      <c r="H69" s="92" t="s">
        <v>998</v>
      </c>
      <c r="I69" s="95" t="s">
        <v>1102</v>
      </c>
      <c r="J69" s="29" t="s">
        <v>964</v>
      </c>
      <c r="K69" s="29" t="s">
        <v>1590</v>
      </c>
      <c r="L69" s="99" t="s">
        <v>971</v>
      </c>
      <c r="M69" s="29" t="s">
        <v>969</v>
      </c>
      <c r="N69" s="29" t="s">
        <v>1548</v>
      </c>
      <c r="O69" s="29" t="s">
        <v>1579</v>
      </c>
      <c r="P69" s="29" t="s">
        <v>1897</v>
      </c>
      <c r="Q69" s="29" t="s">
        <v>1531</v>
      </c>
      <c r="S69" s="29" t="s">
        <v>1389</v>
      </c>
    </row>
    <row r="70" spans="1:19" ht="15" x14ac:dyDescent="0.25">
      <c r="A70" s="17" t="s">
        <v>581</v>
      </c>
      <c r="B70" s="95" t="s">
        <v>1016</v>
      </c>
      <c r="C70" s="96" t="s">
        <v>1076</v>
      </c>
      <c r="D70" s="92" t="s">
        <v>970</v>
      </c>
      <c r="E70" s="95" t="s">
        <v>1521</v>
      </c>
      <c r="F70" s="95" t="s">
        <v>1013</v>
      </c>
      <c r="H70" s="92" t="s">
        <v>999</v>
      </c>
      <c r="I70" s="95" t="s">
        <v>1385</v>
      </c>
      <c r="J70" s="29" t="s">
        <v>1769</v>
      </c>
      <c r="K70" s="29" t="s">
        <v>1591</v>
      </c>
      <c r="L70" s="99" t="s">
        <v>1788</v>
      </c>
      <c r="M70" s="29" t="s">
        <v>970</v>
      </c>
      <c r="N70" s="29" t="s">
        <v>1823</v>
      </c>
      <c r="O70" s="29" t="s">
        <v>962</v>
      </c>
      <c r="P70" s="29" t="s">
        <v>1075</v>
      </c>
      <c r="Q70" s="29" t="s">
        <v>1010</v>
      </c>
      <c r="S70" s="29" t="s">
        <v>1062</v>
      </c>
    </row>
    <row r="71" spans="1:19" ht="15" x14ac:dyDescent="0.25">
      <c r="A71" s="17" t="s">
        <v>90</v>
      </c>
      <c r="B71" s="95" t="s">
        <v>1118</v>
      </c>
      <c r="C71" s="96" t="s">
        <v>1406</v>
      </c>
      <c r="D71" s="92" t="s">
        <v>971</v>
      </c>
      <c r="E71" s="95" t="s">
        <v>978</v>
      </c>
      <c r="F71" s="95" t="s">
        <v>1409</v>
      </c>
      <c r="H71" s="92" t="s">
        <v>1066</v>
      </c>
      <c r="I71" s="95" t="s">
        <v>1387</v>
      </c>
      <c r="J71" s="29" t="s">
        <v>1548</v>
      </c>
      <c r="K71" s="29" t="s">
        <v>1005</v>
      </c>
      <c r="L71" s="99" t="s">
        <v>1789</v>
      </c>
      <c r="M71" s="29" t="s">
        <v>971</v>
      </c>
      <c r="N71" s="29" t="s">
        <v>1659</v>
      </c>
      <c r="O71" s="29" t="s">
        <v>1375</v>
      </c>
      <c r="P71" s="29" t="s">
        <v>1774</v>
      </c>
      <c r="Q71" s="29" t="s">
        <v>1113</v>
      </c>
      <c r="S71" s="29" t="s">
        <v>1062</v>
      </c>
    </row>
    <row r="72" spans="1:19" ht="15" x14ac:dyDescent="0.25">
      <c r="A72" s="17" t="s">
        <v>513</v>
      </c>
      <c r="C72" s="96" t="s">
        <v>1699</v>
      </c>
      <c r="D72" s="92" t="s">
        <v>103</v>
      </c>
      <c r="E72" s="95" t="s">
        <v>979</v>
      </c>
      <c r="F72" s="95" t="s">
        <v>1115</v>
      </c>
      <c r="H72" s="92" t="s">
        <v>1771</v>
      </c>
      <c r="I72" s="95" t="s">
        <v>988</v>
      </c>
      <c r="J72" s="29" t="s">
        <v>965</v>
      </c>
      <c r="K72" s="29" t="s">
        <v>1402</v>
      </c>
      <c r="L72" s="99" t="s">
        <v>1623</v>
      </c>
      <c r="M72" s="29" t="s">
        <v>1379</v>
      </c>
      <c r="N72" s="29" t="s">
        <v>1376</v>
      </c>
      <c r="O72" s="29" t="s">
        <v>964</v>
      </c>
      <c r="P72" s="29" t="s">
        <v>1010</v>
      </c>
      <c r="Q72" s="29" t="s">
        <v>1869</v>
      </c>
      <c r="S72" s="29" t="s">
        <v>1527</v>
      </c>
    </row>
    <row r="73" spans="1:19" ht="15" x14ac:dyDescent="0.25">
      <c r="A73" s="17" t="s">
        <v>339</v>
      </c>
      <c r="C73" s="96" t="s">
        <v>1117</v>
      </c>
      <c r="D73" s="92" t="s">
        <v>972</v>
      </c>
      <c r="E73" s="95" t="s">
        <v>1101</v>
      </c>
      <c r="F73" s="95" t="s">
        <v>1716</v>
      </c>
      <c r="H73" s="92" t="s">
        <v>1479</v>
      </c>
      <c r="I73" s="95" t="s">
        <v>991</v>
      </c>
      <c r="J73" s="29" t="s">
        <v>1051</v>
      </c>
      <c r="K73" s="29" t="s">
        <v>1007</v>
      </c>
      <c r="L73" s="99" t="s">
        <v>1734</v>
      </c>
      <c r="M73" s="29" t="s">
        <v>1806</v>
      </c>
      <c r="N73" s="29" t="s">
        <v>1824</v>
      </c>
      <c r="O73" s="29" t="s">
        <v>1548</v>
      </c>
      <c r="P73" s="29" t="s">
        <v>1013</v>
      </c>
      <c r="Q73" s="29" t="s">
        <v>1013</v>
      </c>
      <c r="S73" s="29" t="s">
        <v>1739</v>
      </c>
    </row>
    <row r="74" spans="1:19" ht="15" x14ac:dyDescent="0.25">
      <c r="A74" s="17" t="s">
        <v>146</v>
      </c>
      <c r="C74" s="96" t="s">
        <v>1118</v>
      </c>
      <c r="D74" s="92" t="s">
        <v>976</v>
      </c>
      <c r="E74" s="95" t="s">
        <v>1102</v>
      </c>
      <c r="H74" s="92" t="s">
        <v>1000</v>
      </c>
      <c r="I74" s="95" t="s">
        <v>1389</v>
      </c>
      <c r="J74" s="29" t="s">
        <v>968</v>
      </c>
      <c r="K74" s="29" t="s">
        <v>1009</v>
      </c>
      <c r="L74" s="99" t="s">
        <v>1790</v>
      </c>
      <c r="M74" s="29" t="s">
        <v>103</v>
      </c>
      <c r="N74" s="29" t="s">
        <v>1825</v>
      </c>
      <c r="O74" s="29" t="s">
        <v>1864</v>
      </c>
      <c r="P74" s="29" t="s">
        <v>1898</v>
      </c>
      <c r="Q74" s="29" t="s">
        <v>1563</v>
      </c>
      <c r="S74" s="29" t="s">
        <v>1063</v>
      </c>
    </row>
    <row r="75" spans="1:19" ht="15" x14ac:dyDescent="0.25">
      <c r="A75" s="17" t="s">
        <v>342</v>
      </c>
      <c r="D75" s="92" t="s">
        <v>1097</v>
      </c>
      <c r="E75" s="95" t="s">
        <v>1055</v>
      </c>
      <c r="H75" s="92" t="s">
        <v>1485</v>
      </c>
      <c r="I75" s="95" t="s">
        <v>1061</v>
      </c>
      <c r="J75" s="29" t="s">
        <v>1473</v>
      </c>
      <c r="K75" s="29" t="s">
        <v>1859</v>
      </c>
      <c r="L75" s="99" t="s">
        <v>976</v>
      </c>
      <c r="M75" s="29" t="s">
        <v>972</v>
      </c>
      <c r="N75" s="29" t="s">
        <v>969</v>
      </c>
      <c r="O75" s="29" t="s">
        <v>1823</v>
      </c>
      <c r="P75" s="29" t="s">
        <v>1638</v>
      </c>
      <c r="Q75" s="29" t="s">
        <v>1870</v>
      </c>
      <c r="S75" s="29" t="s">
        <v>1468</v>
      </c>
    </row>
    <row r="76" spans="1:19" ht="15" x14ac:dyDescent="0.25">
      <c r="A76" s="17" t="s">
        <v>100</v>
      </c>
      <c r="D76" s="92" t="s">
        <v>1521</v>
      </c>
      <c r="E76" s="95" t="s">
        <v>985</v>
      </c>
      <c r="H76" s="92" t="s">
        <v>1772</v>
      </c>
      <c r="I76" s="95" t="s">
        <v>993</v>
      </c>
      <c r="J76" s="29" t="s">
        <v>1824</v>
      </c>
      <c r="K76" s="29" t="s">
        <v>1531</v>
      </c>
      <c r="L76" s="99" t="s">
        <v>1624</v>
      </c>
      <c r="M76" s="29" t="s">
        <v>975</v>
      </c>
      <c r="N76" s="29" t="s">
        <v>971</v>
      </c>
      <c r="O76" s="29" t="s">
        <v>965</v>
      </c>
      <c r="P76" s="29" t="s">
        <v>1870</v>
      </c>
      <c r="Q76" s="29" t="s">
        <v>1115</v>
      </c>
      <c r="S76" s="29" t="s">
        <v>1587</v>
      </c>
    </row>
    <row r="77" spans="1:19" ht="15" x14ac:dyDescent="0.25">
      <c r="A77" s="17" t="s">
        <v>347</v>
      </c>
      <c r="D77" s="92" t="s">
        <v>979</v>
      </c>
      <c r="E77" s="95" t="s">
        <v>987</v>
      </c>
      <c r="H77" s="92" t="s">
        <v>547</v>
      </c>
      <c r="I77" s="95" t="s">
        <v>994</v>
      </c>
      <c r="J77" s="29" t="s">
        <v>971</v>
      </c>
      <c r="K77" s="29" t="s">
        <v>1075</v>
      </c>
      <c r="L77" s="99" t="s">
        <v>1493</v>
      </c>
      <c r="M77" s="29" t="s">
        <v>1097</v>
      </c>
      <c r="N77" s="29" t="s">
        <v>1377</v>
      </c>
      <c r="O77" s="29" t="s">
        <v>1518</v>
      </c>
      <c r="P77" s="29" t="s">
        <v>1443</v>
      </c>
      <c r="Q77" s="29" t="s">
        <v>1443</v>
      </c>
      <c r="S77" s="29" t="s">
        <v>1750</v>
      </c>
    </row>
    <row r="78" spans="1:19" ht="15" x14ac:dyDescent="0.25">
      <c r="A78" s="17" t="s">
        <v>346</v>
      </c>
      <c r="D78" s="92" t="s">
        <v>1101</v>
      </c>
      <c r="E78" s="95" t="s">
        <v>1057</v>
      </c>
      <c r="H78" s="92" t="s">
        <v>1398</v>
      </c>
      <c r="I78" s="95" t="s">
        <v>1062</v>
      </c>
      <c r="J78" s="29" t="s">
        <v>971</v>
      </c>
      <c r="K78" s="29" t="s">
        <v>1010</v>
      </c>
      <c r="L78" s="99" t="s">
        <v>1584</v>
      </c>
      <c r="M78" s="29" t="s">
        <v>1053</v>
      </c>
      <c r="N78" s="29" t="s">
        <v>1378</v>
      </c>
      <c r="O78" s="29" t="s">
        <v>1095</v>
      </c>
      <c r="P78" s="29" t="s">
        <v>1116</v>
      </c>
      <c r="Q78" s="29" t="s">
        <v>1117</v>
      </c>
      <c r="S78" s="29" t="s">
        <v>1066</v>
      </c>
    </row>
    <row r="79" spans="1:19" ht="15" x14ac:dyDescent="0.25">
      <c r="A79" s="17" t="s">
        <v>349</v>
      </c>
      <c r="D79" s="92" t="s">
        <v>1055</v>
      </c>
      <c r="E79" s="95" t="s">
        <v>988</v>
      </c>
      <c r="H79" s="92" t="s">
        <v>1773</v>
      </c>
      <c r="I79" s="95" t="s">
        <v>1527</v>
      </c>
      <c r="J79" s="29" t="s">
        <v>1843</v>
      </c>
      <c r="K79" s="29" t="s">
        <v>1113</v>
      </c>
      <c r="L79" s="99" t="s">
        <v>1383</v>
      </c>
      <c r="M79" s="29" t="s">
        <v>1382</v>
      </c>
      <c r="N79" s="29" t="s">
        <v>1379</v>
      </c>
      <c r="O79" s="29" t="s">
        <v>1051</v>
      </c>
      <c r="P79" s="29"/>
      <c r="S79" s="29" t="s">
        <v>1066</v>
      </c>
    </row>
    <row r="80" spans="1:19" ht="15" x14ac:dyDescent="0.25">
      <c r="A80" s="17" t="s">
        <v>104</v>
      </c>
      <c r="D80" s="92" t="s">
        <v>1709</v>
      </c>
      <c r="E80" s="95" t="s">
        <v>991</v>
      </c>
      <c r="H80" s="92" t="s">
        <v>1592</v>
      </c>
      <c r="I80" s="95" t="s">
        <v>1393</v>
      </c>
      <c r="J80" s="29" t="s">
        <v>1844</v>
      </c>
      <c r="K80" s="29" t="s">
        <v>1012</v>
      </c>
      <c r="L80" s="99" t="s">
        <v>980</v>
      </c>
      <c r="M80" s="29" t="s">
        <v>978</v>
      </c>
      <c r="N80" s="29" t="s">
        <v>1052</v>
      </c>
      <c r="O80" s="29" t="s">
        <v>968</v>
      </c>
      <c r="P80" s="29"/>
      <c r="S80" s="29" t="s">
        <v>1710</v>
      </c>
    </row>
    <row r="81" spans="1:19" ht="15" x14ac:dyDescent="0.25">
      <c r="A81" s="17" t="s">
        <v>543</v>
      </c>
      <c r="D81" s="92" t="s">
        <v>985</v>
      </c>
      <c r="E81" s="95" t="s">
        <v>1389</v>
      </c>
      <c r="H81" s="92" t="s">
        <v>1530</v>
      </c>
      <c r="I81" s="95" t="s">
        <v>1468</v>
      </c>
      <c r="J81" s="29" t="s">
        <v>974</v>
      </c>
      <c r="K81" s="29" t="s">
        <v>1405</v>
      </c>
      <c r="L81" s="99" t="s">
        <v>1585</v>
      </c>
      <c r="M81" s="29" t="s">
        <v>979</v>
      </c>
      <c r="N81" s="29" t="s">
        <v>1826</v>
      </c>
      <c r="O81" s="29" t="s">
        <v>1622</v>
      </c>
      <c r="S81" s="29" t="s">
        <v>1000</v>
      </c>
    </row>
    <row r="82" spans="1:19" ht="15" x14ac:dyDescent="0.25">
      <c r="A82" s="17" t="s">
        <v>106</v>
      </c>
      <c r="D82" s="92" t="s">
        <v>1525</v>
      </c>
      <c r="E82" s="95" t="s">
        <v>1061</v>
      </c>
      <c r="H82" s="92" t="s">
        <v>1004</v>
      </c>
      <c r="I82" s="95" t="s">
        <v>997</v>
      </c>
      <c r="J82" s="29" t="s">
        <v>1845</v>
      </c>
      <c r="K82" s="29" t="s">
        <v>1013</v>
      </c>
      <c r="L82" s="99" t="s">
        <v>1791</v>
      </c>
      <c r="M82" s="29" t="s">
        <v>980</v>
      </c>
      <c r="N82" s="29" t="s">
        <v>1054</v>
      </c>
      <c r="O82" s="29" t="s">
        <v>1519</v>
      </c>
      <c r="S82" s="29" t="s">
        <v>1485</v>
      </c>
    </row>
    <row r="83" spans="1:19" ht="15" x14ac:dyDescent="0.25">
      <c r="A83" s="17" t="s">
        <v>55</v>
      </c>
      <c r="D83" s="92" t="s">
        <v>1387</v>
      </c>
      <c r="E83" s="95" t="s">
        <v>1456</v>
      </c>
      <c r="H83" s="92" t="s">
        <v>1593</v>
      </c>
      <c r="I83" s="95" t="s">
        <v>1066</v>
      </c>
      <c r="J83" s="29" t="s">
        <v>976</v>
      </c>
      <c r="K83" s="29" t="s">
        <v>172</v>
      </c>
      <c r="L83" s="99" t="s">
        <v>1385</v>
      </c>
      <c r="M83" s="29" t="s">
        <v>1101</v>
      </c>
      <c r="N83" s="29" t="s">
        <v>1584</v>
      </c>
      <c r="O83" s="29" t="s">
        <v>969</v>
      </c>
      <c r="S83" s="29" t="s">
        <v>547</v>
      </c>
    </row>
    <row r="84" spans="1:19" ht="15" x14ac:dyDescent="0.25">
      <c r="A84" s="17" t="s">
        <v>545</v>
      </c>
      <c r="D84" s="92" t="s">
        <v>1057</v>
      </c>
      <c r="E84" s="95" t="s">
        <v>992</v>
      </c>
      <c r="H84" s="92" t="s">
        <v>1401</v>
      </c>
      <c r="I84" s="95" t="s">
        <v>1710</v>
      </c>
      <c r="J84" s="29" t="s">
        <v>1624</v>
      </c>
      <c r="K84" s="29" t="s">
        <v>1016</v>
      </c>
      <c r="L84" s="99" t="s">
        <v>1387</v>
      </c>
      <c r="M84" s="29" t="s">
        <v>981</v>
      </c>
      <c r="N84" s="29" t="s">
        <v>1383</v>
      </c>
      <c r="O84" s="29" t="s">
        <v>971</v>
      </c>
      <c r="S84" s="29" t="s">
        <v>1592</v>
      </c>
    </row>
    <row r="85" spans="1:19" ht="15" x14ac:dyDescent="0.25">
      <c r="A85" s="17" t="s">
        <v>355</v>
      </c>
      <c r="D85" s="92" t="s">
        <v>988</v>
      </c>
      <c r="E85" s="95" t="s">
        <v>993</v>
      </c>
      <c r="H85" s="92" t="s">
        <v>1071</v>
      </c>
      <c r="I85" s="95" t="s">
        <v>1000</v>
      </c>
      <c r="J85" s="29" t="s">
        <v>1053</v>
      </c>
      <c r="K85" s="29" t="s">
        <v>1118</v>
      </c>
      <c r="L85" s="99" t="s">
        <v>1586</v>
      </c>
      <c r="M85" s="29" t="s">
        <v>1524</v>
      </c>
      <c r="N85" s="29" t="s">
        <v>1827</v>
      </c>
      <c r="O85" s="29" t="s">
        <v>1379</v>
      </c>
      <c r="S85" s="29" t="s">
        <v>1749</v>
      </c>
    </row>
    <row r="86" spans="1:19" ht="15" x14ac:dyDescent="0.25">
      <c r="A86" s="17" t="s">
        <v>357</v>
      </c>
      <c r="D86" s="92" t="s">
        <v>1445</v>
      </c>
      <c r="E86" s="95" t="s">
        <v>994</v>
      </c>
      <c r="H86" s="92" t="s">
        <v>1402</v>
      </c>
      <c r="I86" s="95" t="s">
        <v>1485</v>
      </c>
      <c r="J86" s="29" t="s">
        <v>1054</v>
      </c>
      <c r="L86" s="99" t="s">
        <v>988</v>
      </c>
      <c r="M86" s="29" t="s">
        <v>984</v>
      </c>
      <c r="N86" s="29" t="s">
        <v>984</v>
      </c>
      <c r="O86" s="29" t="s">
        <v>1806</v>
      </c>
      <c r="S86" s="29" t="s">
        <v>1744</v>
      </c>
    </row>
    <row r="87" spans="1:19" ht="15" x14ac:dyDescent="0.25">
      <c r="A87" s="33" t="s">
        <v>253</v>
      </c>
      <c r="D87" s="92" t="s">
        <v>1526</v>
      </c>
      <c r="E87" s="95" t="s">
        <v>1527</v>
      </c>
      <c r="H87" s="92" t="s">
        <v>1403</v>
      </c>
      <c r="I87" s="95" t="s">
        <v>1399</v>
      </c>
      <c r="J87" s="29" t="s">
        <v>1521</v>
      </c>
      <c r="L87" s="99" t="s">
        <v>1792</v>
      </c>
      <c r="M87" s="29" t="s">
        <v>1056</v>
      </c>
      <c r="N87" s="29" t="s">
        <v>1056</v>
      </c>
      <c r="O87" s="29" t="s">
        <v>1052</v>
      </c>
      <c r="S87" s="29" t="s">
        <v>1530</v>
      </c>
    </row>
    <row r="88" spans="1:19" ht="15" x14ac:dyDescent="0.25">
      <c r="A88" s="17" t="s">
        <v>361</v>
      </c>
      <c r="D88" s="92" t="s">
        <v>991</v>
      </c>
      <c r="E88" s="95" t="s">
        <v>1063</v>
      </c>
      <c r="H88" s="92" t="s">
        <v>1774</v>
      </c>
      <c r="I88" s="95" t="s">
        <v>1106</v>
      </c>
      <c r="J88" s="29" t="s">
        <v>978</v>
      </c>
      <c r="L88" s="99" t="s">
        <v>1695</v>
      </c>
      <c r="M88" s="29" t="s">
        <v>1386</v>
      </c>
      <c r="N88" s="29" t="s">
        <v>1059</v>
      </c>
      <c r="O88" s="29" t="s">
        <v>974</v>
      </c>
      <c r="S88" s="29" t="s">
        <v>1004</v>
      </c>
    </row>
    <row r="89" spans="1:19" ht="15" x14ac:dyDescent="0.25">
      <c r="A89" s="17" t="s">
        <v>120</v>
      </c>
      <c r="D89" s="92" t="s">
        <v>1389</v>
      </c>
      <c r="E89" s="95" t="s">
        <v>995</v>
      </c>
      <c r="H89" s="92" t="s">
        <v>1113</v>
      </c>
      <c r="I89" s="95" t="s">
        <v>1003</v>
      </c>
      <c r="J89" s="29" t="s">
        <v>1055</v>
      </c>
      <c r="L89" s="99" t="s">
        <v>1629</v>
      </c>
      <c r="M89" s="29" t="s">
        <v>988</v>
      </c>
      <c r="N89" s="29" t="s">
        <v>1060</v>
      </c>
      <c r="O89" s="29" t="s">
        <v>1826</v>
      </c>
      <c r="S89" s="29" t="s">
        <v>1071</v>
      </c>
    </row>
    <row r="90" spans="1:19" ht="15" x14ac:dyDescent="0.25">
      <c r="A90" s="17" t="s">
        <v>125</v>
      </c>
      <c r="D90" s="92" t="s">
        <v>1456</v>
      </c>
      <c r="E90" s="95" t="s">
        <v>1720</v>
      </c>
      <c r="H90" s="92" t="s">
        <v>1775</v>
      </c>
      <c r="I90" s="95" t="s">
        <v>1530</v>
      </c>
      <c r="J90" s="29" t="s">
        <v>1626</v>
      </c>
      <c r="L90" s="99" t="s">
        <v>991</v>
      </c>
      <c r="M90" s="29" t="s">
        <v>1060</v>
      </c>
      <c r="N90" s="29" t="s">
        <v>991</v>
      </c>
      <c r="O90" s="29" t="s">
        <v>1054</v>
      </c>
      <c r="S90" s="29" t="s">
        <v>1005</v>
      </c>
    </row>
    <row r="91" spans="1:19" ht="15" x14ac:dyDescent="0.25">
      <c r="A91" s="17" t="s">
        <v>365</v>
      </c>
      <c r="D91" s="92" t="s">
        <v>992</v>
      </c>
      <c r="E91" s="95" t="s">
        <v>1393</v>
      </c>
      <c r="H91" s="92" t="s">
        <v>1114</v>
      </c>
      <c r="I91" s="95" t="s">
        <v>1004</v>
      </c>
      <c r="J91" s="29" t="s">
        <v>1846</v>
      </c>
      <c r="L91" s="99" t="s">
        <v>1456</v>
      </c>
      <c r="M91" s="29" t="s">
        <v>991</v>
      </c>
      <c r="N91" s="29" t="s">
        <v>1392</v>
      </c>
      <c r="O91" s="29" t="s">
        <v>1100</v>
      </c>
      <c r="S91" s="29" t="s">
        <v>1403</v>
      </c>
    </row>
    <row r="92" spans="1:19" ht="15" x14ac:dyDescent="0.25">
      <c r="A92" s="17" t="s">
        <v>366</v>
      </c>
      <c r="D92" s="92" t="s">
        <v>994</v>
      </c>
      <c r="E92" s="95" t="s">
        <v>1468</v>
      </c>
      <c r="H92" s="92" t="s">
        <v>1406</v>
      </c>
      <c r="I92" s="95" t="s">
        <v>1071</v>
      </c>
      <c r="J92" s="29" t="s">
        <v>985</v>
      </c>
      <c r="L92" s="99" t="s">
        <v>1644</v>
      </c>
      <c r="M92" s="29" t="s">
        <v>1389</v>
      </c>
      <c r="N92" s="29" t="s">
        <v>992</v>
      </c>
      <c r="O92" s="29" t="s">
        <v>1668</v>
      </c>
      <c r="S92" s="29" t="s">
        <v>1006</v>
      </c>
    </row>
    <row r="93" spans="1:19" ht="15" x14ac:dyDescent="0.25">
      <c r="A93" s="17" t="s">
        <v>57</v>
      </c>
      <c r="D93" s="92" t="s">
        <v>1104</v>
      </c>
      <c r="E93" s="95" t="s">
        <v>997</v>
      </c>
      <c r="H93" s="92" t="s">
        <v>1638</v>
      </c>
      <c r="I93" s="95" t="s">
        <v>1005</v>
      </c>
      <c r="J93" s="29" t="s">
        <v>986</v>
      </c>
      <c r="L93" s="99" t="s">
        <v>1793</v>
      </c>
      <c r="M93" s="29" t="s">
        <v>1061</v>
      </c>
      <c r="N93" s="29" t="s">
        <v>1644</v>
      </c>
      <c r="O93" s="29" t="s">
        <v>1865</v>
      </c>
      <c r="S93" s="29" t="s">
        <v>1007</v>
      </c>
    </row>
    <row r="94" spans="1:19" ht="15" x14ac:dyDescent="0.25">
      <c r="A94" s="17" t="s">
        <v>371</v>
      </c>
      <c r="D94" s="92" t="s">
        <v>1527</v>
      </c>
      <c r="E94" s="95" t="s">
        <v>998</v>
      </c>
      <c r="H94" s="92" t="s">
        <v>1714</v>
      </c>
      <c r="I94" s="95" t="s">
        <v>1007</v>
      </c>
      <c r="J94" s="29" t="s">
        <v>1385</v>
      </c>
      <c r="L94" s="99" t="s">
        <v>1062</v>
      </c>
      <c r="M94" s="29" t="s">
        <v>1456</v>
      </c>
      <c r="N94" s="29" t="s">
        <v>993</v>
      </c>
      <c r="O94" s="29" t="s">
        <v>979</v>
      </c>
      <c r="S94" s="29" t="s">
        <v>1007</v>
      </c>
    </row>
    <row r="95" spans="1:19" ht="15" x14ac:dyDescent="0.25">
      <c r="A95" s="17" t="s">
        <v>131</v>
      </c>
      <c r="D95" s="92" t="s">
        <v>1063</v>
      </c>
      <c r="E95" s="95" t="s">
        <v>999</v>
      </c>
      <c r="H95" s="92" t="s">
        <v>1410</v>
      </c>
      <c r="I95" s="95" t="s">
        <v>1008</v>
      </c>
      <c r="J95" s="29" t="s">
        <v>1387</v>
      </c>
      <c r="L95" s="99" t="s">
        <v>1739</v>
      </c>
      <c r="M95" s="29" t="s">
        <v>992</v>
      </c>
      <c r="N95" s="29" t="s">
        <v>1062</v>
      </c>
      <c r="O95" s="29" t="s">
        <v>984</v>
      </c>
      <c r="S95" s="29" t="s">
        <v>1009</v>
      </c>
    </row>
    <row r="96" spans="1:19" ht="15" x14ac:dyDescent="0.25">
      <c r="A96" s="17" t="s">
        <v>58</v>
      </c>
      <c r="D96" s="92" t="s">
        <v>995</v>
      </c>
      <c r="E96" s="95" t="s">
        <v>1395</v>
      </c>
      <c r="H96" s="92" t="s">
        <v>1016</v>
      </c>
      <c r="I96" s="95" t="s">
        <v>1009</v>
      </c>
      <c r="J96" s="29" t="s">
        <v>1586</v>
      </c>
      <c r="L96" s="99" t="s">
        <v>1063</v>
      </c>
      <c r="M96" s="29" t="s">
        <v>1062</v>
      </c>
      <c r="N96" s="29" t="s">
        <v>1828</v>
      </c>
      <c r="O96" s="29" t="s">
        <v>1056</v>
      </c>
      <c r="S96" s="29" t="s">
        <v>1112</v>
      </c>
    </row>
    <row r="97" spans="1:19" ht="15" x14ac:dyDescent="0.25">
      <c r="A97" s="17" t="s">
        <v>374</v>
      </c>
      <c r="D97" s="92" t="s">
        <v>1393</v>
      </c>
      <c r="E97" s="95" t="s">
        <v>1000</v>
      </c>
      <c r="I97" s="95" t="s">
        <v>1112</v>
      </c>
      <c r="J97" s="29" t="s">
        <v>988</v>
      </c>
      <c r="L97" s="99" t="s">
        <v>1393</v>
      </c>
      <c r="M97" s="29" t="s">
        <v>1527</v>
      </c>
      <c r="N97" s="29" t="s">
        <v>1468</v>
      </c>
      <c r="O97" s="29" t="s">
        <v>1387</v>
      </c>
      <c r="S97" s="29" t="s">
        <v>1075</v>
      </c>
    </row>
    <row r="98" spans="1:19" ht="15" x14ac:dyDescent="0.25">
      <c r="A98" s="17" t="s">
        <v>381</v>
      </c>
      <c r="D98" s="92" t="s">
        <v>1468</v>
      </c>
      <c r="E98" s="95" t="s">
        <v>1398</v>
      </c>
      <c r="I98" s="95" t="s">
        <v>1075</v>
      </c>
      <c r="J98" s="29" t="s">
        <v>1445</v>
      </c>
      <c r="L98" s="99" t="s">
        <v>1794</v>
      </c>
      <c r="M98" s="29" t="s">
        <v>1807</v>
      </c>
      <c r="N98" s="29" t="s">
        <v>1529</v>
      </c>
      <c r="O98" s="29" t="s">
        <v>988</v>
      </c>
      <c r="S98" s="29" t="s">
        <v>1010</v>
      </c>
    </row>
    <row r="99" spans="1:19" ht="15" x14ac:dyDescent="0.25">
      <c r="A99" s="17" t="s">
        <v>385</v>
      </c>
      <c r="D99" s="92" t="s">
        <v>997</v>
      </c>
      <c r="E99" s="95" t="s">
        <v>1725</v>
      </c>
      <c r="I99" s="95" t="s">
        <v>1113</v>
      </c>
      <c r="J99" s="29" t="s">
        <v>1060</v>
      </c>
      <c r="L99" s="99" t="s">
        <v>997</v>
      </c>
      <c r="M99" s="29" t="s">
        <v>1468</v>
      </c>
      <c r="N99" s="29" t="s">
        <v>997</v>
      </c>
      <c r="O99" s="29" t="s">
        <v>1059</v>
      </c>
      <c r="S99" s="29" t="s">
        <v>1113</v>
      </c>
    </row>
    <row r="100" spans="1:19" ht="15" x14ac:dyDescent="0.25">
      <c r="A100" s="17" t="s">
        <v>518</v>
      </c>
      <c r="D100" s="92" t="s">
        <v>997</v>
      </c>
      <c r="E100" s="95" t="s">
        <v>1002</v>
      </c>
      <c r="I100" s="95" t="s">
        <v>1013</v>
      </c>
      <c r="J100" s="29" t="s">
        <v>1847</v>
      </c>
      <c r="L100" s="99" t="s">
        <v>1631</v>
      </c>
      <c r="M100" s="29" t="s">
        <v>1587</v>
      </c>
      <c r="N100" s="29" t="s">
        <v>999</v>
      </c>
      <c r="O100" s="29" t="s">
        <v>991</v>
      </c>
      <c r="S100" s="29" t="s">
        <v>1911</v>
      </c>
    </row>
    <row r="101" spans="1:19" ht="15" x14ac:dyDescent="0.25">
      <c r="A101" s="17" t="s">
        <v>139</v>
      </c>
      <c r="D101" s="92" t="s">
        <v>998</v>
      </c>
      <c r="E101" s="95" t="s">
        <v>1003</v>
      </c>
      <c r="I101" s="95" t="s">
        <v>1114</v>
      </c>
      <c r="J101" s="29" t="s">
        <v>994</v>
      </c>
      <c r="L101" s="99" t="s">
        <v>1795</v>
      </c>
      <c r="M101" s="29" t="s">
        <v>997</v>
      </c>
      <c r="N101" s="29" t="s">
        <v>1589</v>
      </c>
      <c r="O101" s="29" t="s">
        <v>1392</v>
      </c>
      <c r="S101" s="29" t="s">
        <v>1013</v>
      </c>
    </row>
    <row r="102" spans="1:19" ht="15" x14ac:dyDescent="0.25">
      <c r="A102" s="17" t="s">
        <v>388</v>
      </c>
      <c r="D102" s="92" t="s">
        <v>142</v>
      </c>
      <c r="E102" s="95" t="s">
        <v>1530</v>
      </c>
      <c r="I102" s="95" t="s">
        <v>1015</v>
      </c>
      <c r="J102" s="29" t="s">
        <v>1062</v>
      </c>
      <c r="L102" s="99" t="s">
        <v>999</v>
      </c>
      <c r="M102" s="29" t="s">
        <v>999</v>
      </c>
      <c r="N102" s="29" t="s">
        <v>1395</v>
      </c>
      <c r="O102" s="29" t="s">
        <v>1062</v>
      </c>
      <c r="S102" s="29" t="s">
        <v>1408</v>
      </c>
    </row>
    <row r="103" spans="1:19" ht="15" x14ac:dyDescent="0.25">
      <c r="A103" s="17" t="s">
        <v>390</v>
      </c>
      <c r="D103" s="92" t="s">
        <v>1066</v>
      </c>
      <c r="E103" s="95" t="s">
        <v>1004</v>
      </c>
      <c r="I103" s="95" t="s">
        <v>1016</v>
      </c>
      <c r="J103" s="29" t="s">
        <v>1063</v>
      </c>
      <c r="L103" s="99" t="s">
        <v>1796</v>
      </c>
      <c r="M103" s="29" t="s">
        <v>1589</v>
      </c>
      <c r="N103" s="29" t="s">
        <v>1397</v>
      </c>
      <c r="O103" s="29" t="s">
        <v>1063</v>
      </c>
      <c r="S103" s="29" t="s">
        <v>1016</v>
      </c>
    </row>
    <row r="104" spans="1:19" ht="15" x14ac:dyDescent="0.25">
      <c r="A104" s="17" t="s">
        <v>546</v>
      </c>
      <c r="D104" s="92" t="s">
        <v>1710</v>
      </c>
      <c r="E104" s="95" t="s">
        <v>1005</v>
      </c>
      <c r="I104" s="95" t="s">
        <v>1643</v>
      </c>
      <c r="J104" s="29" t="s">
        <v>1063</v>
      </c>
      <c r="L104" s="99" t="s">
        <v>1479</v>
      </c>
      <c r="M104" s="29" t="s">
        <v>547</v>
      </c>
      <c r="N104" s="29" t="s">
        <v>1829</v>
      </c>
      <c r="O104" s="29" t="s">
        <v>1393</v>
      </c>
      <c r="S104" s="29" t="s">
        <v>1118</v>
      </c>
    </row>
    <row r="105" spans="1:19" ht="15" x14ac:dyDescent="0.25">
      <c r="A105" s="17" t="s">
        <v>143</v>
      </c>
      <c r="D105" s="92" t="s">
        <v>1711</v>
      </c>
      <c r="E105" s="95" t="s">
        <v>1074</v>
      </c>
      <c r="I105" s="95" t="s">
        <v>1117</v>
      </c>
      <c r="J105" s="29" t="s">
        <v>1393</v>
      </c>
      <c r="L105" s="99" t="s">
        <v>1711</v>
      </c>
      <c r="M105" s="29" t="s">
        <v>1399</v>
      </c>
      <c r="N105" s="29" t="s">
        <v>1068</v>
      </c>
      <c r="O105" s="29" t="s">
        <v>1468</v>
      </c>
      <c r="S105" s="29" t="s">
        <v>1118</v>
      </c>
    </row>
    <row r="106" spans="1:19" ht="15" x14ac:dyDescent="0.25">
      <c r="A106" s="17" t="s">
        <v>203</v>
      </c>
      <c r="D106" s="92" t="s">
        <v>1000</v>
      </c>
      <c r="E106" s="95" t="s">
        <v>1010</v>
      </c>
      <c r="I106" s="95" t="s">
        <v>1118</v>
      </c>
      <c r="J106" s="29" t="s">
        <v>1468</v>
      </c>
      <c r="L106" s="99" t="s">
        <v>1395</v>
      </c>
      <c r="M106" s="29" t="s">
        <v>1808</v>
      </c>
      <c r="N106" s="29" t="s">
        <v>1830</v>
      </c>
      <c r="O106" s="29" t="s">
        <v>1470</v>
      </c>
    </row>
    <row r="107" spans="1:19" ht="15" x14ac:dyDescent="0.25">
      <c r="A107" s="17" t="s">
        <v>60</v>
      </c>
      <c r="D107" s="92" t="s">
        <v>547</v>
      </c>
      <c r="E107" s="95" t="s">
        <v>1595</v>
      </c>
      <c r="J107" s="29" t="s">
        <v>1848</v>
      </c>
      <c r="L107" s="99" t="s">
        <v>1000</v>
      </c>
      <c r="M107" s="29" t="s">
        <v>1749</v>
      </c>
      <c r="N107" s="29" t="s">
        <v>1558</v>
      </c>
      <c r="O107" s="29" t="s">
        <v>997</v>
      </c>
    </row>
    <row r="108" spans="1:19" ht="15" x14ac:dyDescent="0.25">
      <c r="A108" s="17" t="s">
        <v>802</v>
      </c>
      <c r="D108" s="92" t="s">
        <v>149</v>
      </c>
      <c r="E108" s="95" t="s">
        <v>1561</v>
      </c>
      <c r="J108" s="29" t="s">
        <v>997</v>
      </c>
      <c r="L108" s="99" t="s">
        <v>1740</v>
      </c>
      <c r="M108" s="29" t="s">
        <v>1809</v>
      </c>
      <c r="N108" s="29" t="s">
        <v>1773</v>
      </c>
      <c r="O108" s="29" t="s">
        <v>999</v>
      </c>
    </row>
    <row r="109" spans="1:19" ht="15" x14ac:dyDescent="0.25">
      <c r="A109" s="17" t="s">
        <v>221</v>
      </c>
      <c r="D109" s="92" t="s">
        <v>1001</v>
      </c>
      <c r="E109" s="95" t="s">
        <v>1113</v>
      </c>
      <c r="J109" s="29" t="s">
        <v>1849</v>
      </c>
      <c r="L109" s="99" t="s">
        <v>1590</v>
      </c>
      <c r="M109" s="29" t="s">
        <v>1594</v>
      </c>
      <c r="N109" s="29" t="s">
        <v>1003</v>
      </c>
      <c r="O109" s="29" t="s">
        <v>1066</v>
      </c>
    </row>
    <row r="110" spans="1:19" ht="15" x14ac:dyDescent="0.25">
      <c r="A110" s="17" t="s">
        <v>1672</v>
      </c>
      <c r="D110" s="92" t="s">
        <v>1712</v>
      </c>
      <c r="E110" s="95" t="s">
        <v>1076</v>
      </c>
      <c r="J110" s="29" t="s">
        <v>999</v>
      </c>
      <c r="L110" s="99" t="s">
        <v>1772</v>
      </c>
      <c r="M110" s="29" t="s">
        <v>1402</v>
      </c>
      <c r="N110" s="29" t="s">
        <v>1004</v>
      </c>
      <c r="O110" s="29" t="s">
        <v>1866</v>
      </c>
    </row>
    <row r="111" spans="1:19" ht="15" x14ac:dyDescent="0.25">
      <c r="A111" s="17" t="s">
        <v>394</v>
      </c>
      <c r="D111" s="92" t="s">
        <v>1002</v>
      </c>
      <c r="E111" s="95" t="s">
        <v>1114</v>
      </c>
      <c r="J111" s="29" t="s">
        <v>1066</v>
      </c>
      <c r="L111" s="99" t="s">
        <v>547</v>
      </c>
      <c r="M111" s="29" t="s">
        <v>1007</v>
      </c>
      <c r="N111" s="29" t="s">
        <v>1593</v>
      </c>
      <c r="O111" s="29" t="s">
        <v>1588</v>
      </c>
    </row>
    <row r="112" spans="1:19" ht="15" x14ac:dyDescent="0.25">
      <c r="A112" s="17" t="s">
        <v>396</v>
      </c>
      <c r="D112" s="92" t="s">
        <v>1003</v>
      </c>
      <c r="E112" s="95" t="s">
        <v>1406</v>
      </c>
      <c r="J112" s="29" t="s">
        <v>1710</v>
      </c>
      <c r="L112" s="99" t="s">
        <v>149</v>
      </c>
      <c r="M112" s="29" t="s">
        <v>1008</v>
      </c>
      <c r="N112" s="29" t="s">
        <v>1594</v>
      </c>
      <c r="O112" s="29" t="s">
        <v>1395</v>
      </c>
    </row>
    <row r="113" spans="1:15" ht="15" x14ac:dyDescent="0.25">
      <c r="A113" s="17" t="s">
        <v>400</v>
      </c>
      <c r="D113" s="92" t="s">
        <v>1530</v>
      </c>
      <c r="E113" s="95" t="s">
        <v>1714</v>
      </c>
      <c r="J113" s="29" t="s">
        <v>1395</v>
      </c>
      <c r="L113" s="99" t="s">
        <v>1591</v>
      </c>
      <c r="M113" s="29" t="s">
        <v>1111</v>
      </c>
      <c r="N113" s="29" t="s">
        <v>1831</v>
      </c>
      <c r="O113" s="29" t="s">
        <v>1000</v>
      </c>
    </row>
    <row r="114" spans="1:15" ht="15" x14ac:dyDescent="0.25">
      <c r="A114" s="17" t="s">
        <v>9</v>
      </c>
      <c r="D114" s="92" t="s">
        <v>1004</v>
      </c>
      <c r="E114" s="95" t="s">
        <v>1699</v>
      </c>
      <c r="J114" s="29" t="s">
        <v>1000</v>
      </c>
      <c r="L114" s="99" t="s">
        <v>1068</v>
      </c>
      <c r="M114" s="29" t="s">
        <v>1073</v>
      </c>
      <c r="N114" s="29" t="s">
        <v>1071</v>
      </c>
      <c r="O114" s="29" t="s">
        <v>1867</v>
      </c>
    </row>
    <row r="115" spans="1:15" ht="15" x14ac:dyDescent="0.25">
      <c r="A115" s="17" t="s">
        <v>403</v>
      </c>
      <c r="D115" s="92" t="s">
        <v>1004</v>
      </c>
      <c r="E115" s="95" t="s">
        <v>1410</v>
      </c>
      <c r="J115" s="29" t="s">
        <v>1485</v>
      </c>
      <c r="L115" s="99" t="s">
        <v>1773</v>
      </c>
      <c r="M115" s="29" t="s">
        <v>1531</v>
      </c>
      <c r="N115" s="29" t="s">
        <v>1832</v>
      </c>
      <c r="O115" s="29" t="s">
        <v>1590</v>
      </c>
    </row>
    <row r="116" spans="1:15" ht="15" x14ac:dyDescent="0.25">
      <c r="A116" s="17" t="s">
        <v>612</v>
      </c>
      <c r="D116" s="92" t="s">
        <v>1593</v>
      </c>
      <c r="E116" s="95" t="s">
        <v>1016</v>
      </c>
      <c r="J116" s="29" t="s">
        <v>1590</v>
      </c>
      <c r="L116" s="99" t="s">
        <v>1592</v>
      </c>
      <c r="M116" s="29" t="s">
        <v>1074</v>
      </c>
      <c r="N116" s="29" t="s">
        <v>1005</v>
      </c>
      <c r="O116" s="29" t="s">
        <v>1399</v>
      </c>
    </row>
    <row r="117" spans="1:15" ht="15" x14ac:dyDescent="0.25">
      <c r="A117" s="17" t="s">
        <v>593</v>
      </c>
      <c r="D117" s="92" t="s">
        <v>1713</v>
      </c>
      <c r="E117" s="95" t="s">
        <v>1016</v>
      </c>
      <c r="J117" s="29" t="s">
        <v>1772</v>
      </c>
      <c r="L117" s="99" t="s">
        <v>1697</v>
      </c>
      <c r="M117" s="29" t="s">
        <v>1595</v>
      </c>
      <c r="N117" s="29" t="s">
        <v>1833</v>
      </c>
      <c r="O117" s="29" t="s">
        <v>1068</v>
      </c>
    </row>
    <row r="118" spans="1:15" ht="15" x14ac:dyDescent="0.25">
      <c r="A118" s="17" t="s">
        <v>409</v>
      </c>
      <c r="D118" s="92" t="s">
        <v>1005</v>
      </c>
      <c r="E118" s="95" t="s">
        <v>1716</v>
      </c>
      <c r="J118" s="29" t="s">
        <v>547</v>
      </c>
      <c r="L118" s="99" t="s">
        <v>1749</v>
      </c>
      <c r="M118" s="29" t="s">
        <v>1113</v>
      </c>
      <c r="N118" s="29" t="s">
        <v>1774</v>
      </c>
      <c r="O118" s="29" t="s">
        <v>1003</v>
      </c>
    </row>
    <row r="119" spans="1:15" ht="15" x14ac:dyDescent="0.25">
      <c r="A119" s="17" t="s">
        <v>422</v>
      </c>
      <c r="D119" s="92" t="s">
        <v>1403</v>
      </c>
      <c r="E119" s="95" t="s">
        <v>1717</v>
      </c>
      <c r="J119" s="29" t="s">
        <v>1592</v>
      </c>
      <c r="L119" s="99" t="s">
        <v>1757</v>
      </c>
      <c r="M119" s="29" t="s">
        <v>1013</v>
      </c>
      <c r="N119" s="29" t="s">
        <v>1595</v>
      </c>
      <c r="O119" s="29" t="s">
        <v>1004</v>
      </c>
    </row>
    <row r="120" spans="1:15" ht="15" x14ac:dyDescent="0.25">
      <c r="A120" s="17" t="s">
        <v>420</v>
      </c>
      <c r="D120" s="92" t="s">
        <v>1531</v>
      </c>
      <c r="J120" s="29" t="s">
        <v>1106</v>
      </c>
      <c r="L120" s="99" t="s">
        <v>1530</v>
      </c>
      <c r="M120" s="29" t="s">
        <v>1114</v>
      </c>
      <c r="N120" s="29" t="s">
        <v>1562</v>
      </c>
      <c r="O120" s="29" t="s">
        <v>1593</v>
      </c>
    </row>
    <row r="121" spans="1:15" ht="15" x14ac:dyDescent="0.25">
      <c r="A121" s="17" t="s">
        <v>414</v>
      </c>
      <c r="D121" s="92" t="s">
        <v>1075</v>
      </c>
      <c r="J121" s="29" t="s">
        <v>1004</v>
      </c>
      <c r="L121" s="99" t="s">
        <v>1797</v>
      </c>
      <c r="M121" s="29" t="s">
        <v>1406</v>
      </c>
      <c r="N121" s="29" t="s">
        <v>1406</v>
      </c>
      <c r="O121" s="29" t="s">
        <v>1868</v>
      </c>
    </row>
    <row r="122" spans="1:15" ht="15" x14ac:dyDescent="0.25">
      <c r="A122" s="17" t="s">
        <v>416</v>
      </c>
      <c r="D122" s="92" t="s">
        <v>1010</v>
      </c>
      <c r="J122" s="29" t="s">
        <v>1004</v>
      </c>
      <c r="L122" s="99" t="s">
        <v>1593</v>
      </c>
      <c r="M122" s="29" t="s">
        <v>1408</v>
      </c>
      <c r="N122" s="29" t="s">
        <v>1408</v>
      </c>
      <c r="O122" s="29" t="s">
        <v>1071</v>
      </c>
    </row>
    <row r="123" spans="1:15" ht="15" x14ac:dyDescent="0.25">
      <c r="A123" s="17" t="s">
        <v>168</v>
      </c>
      <c r="D123" s="92" t="s">
        <v>1561</v>
      </c>
      <c r="J123" s="29" t="s">
        <v>1850</v>
      </c>
      <c r="L123" s="99" t="s">
        <v>1401</v>
      </c>
      <c r="M123" s="29" t="s">
        <v>172</v>
      </c>
      <c r="N123" s="29" t="s">
        <v>1016</v>
      </c>
      <c r="O123" s="29" t="s">
        <v>1005</v>
      </c>
    </row>
    <row r="124" spans="1:15" ht="15" x14ac:dyDescent="0.25">
      <c r="A124" s="17" t="s">
        <v>1673</v>
      </c>
      <c r="D124" s="92" t="s">
        <v>1076</v>
      </c>
      <c r="J124" s="29" t="s">
        <v>1594</v>
      </c>
      <c r="L124" s="99" t="s">
        <v>1005</v>
      </c>
      <c r="M124" s="29" t="s">
        <v>1810</v>
      </c>
      <c r="N124" s="29" t="s">
        <v>1411</v>
      </c>
      <c r="O124" s="29" t="s">
        <v>1402</v>
      </c>
    </row>
    <row r="125" spans="1:15" ht="15" x14ac:dyDescent="0.25">
      <c r="A125" s="17" t="s">
        <v>478</v>
      </c>
      <c r="D125" s="92" t="s">
        <v>1114</v>
      </c>
      <c r="J125" s="29" t="s">
        <v>1401</v>
      </c>
      <c r="L125" s="99" t="s">
        <v>1798</v>
      </c>
      <c r="M125" s="29" t="s">
        <v>1117</v>
      </c>
      <c r="N125" s="29" t="s">
        <v>1597</v>
      </c>
      <c r="O125" s="29" t="s">
        <v>1009</v>
      </c>
    </row>
    <row r="126" spans="1:15" ht="15" x14ac:dyDescent="0.25">
      <c r="A126" s="17" t="s">
        <v>451</v>
      </c>
      <c r="D126" s="92" t="s">
        <v>1714</v>
      </c>
      <c r="J126" s="29" t="s">
        <v>1071</v>
      </c>
      <c r="L126" s="99" t="s">
        <v>162</v>
      </c>
      <c r="M126" s="29" t="s">
        <v>1118</v>
      </c>
      <c r="O126" s="29" t="s">
        <v>1073</v>
      </c>
    </row>
    <row r="127" spans="1:15" ht="15" x14ac:dyDescent="0.25">
      <c r="A127" s="17" t="s">
        <v>129</v>
      </c>
      <c r="D127" s="92" t="s">
        <v>1714</v>
      </c>
      <c r="J127" s="29" t="s">
        <v>1005</v>
      </c>
      <c r="L127" s="99" t="s">
        <v>1009</v>
      </c>
      <c r="M127" s="29" t="s">
        <v>1597</v>
      </c>
      <c r="O127" s="29" t="s">
        <v>1112</v>
      </c>
    </row>
    <row r="128" spans="1:15" ht="15" x14ac:dyDescent="0.25">
      <c r="A128" s="17" t="s">
        <v>520</v>
      </c>
      <c r="D128" s="92" t="s">
        <v>1699</v>
      </c>
      <c r="J128" s="29" t="s">
        <v>1009</v>
      </c>
      <c r="L128" s="99" t="s">
        <v>1698</v>
      </c>
      <c r="M128" s="29"/>
      <c r="O128" s="29" t="s">
        <v>1075</v>
      </c>
    </row>
    <row r="129" spans="1:15" ht="15" x14ac:dyDescent="0.25">
      <c r="A129" s="17" t="s">
        <v>425</v>
      </c>
      <c r="D129" s="92" t="s">
        <v>1016</v>
      </c>
      <c r="J129" s="29" t="s">
        <v>1074</v>
      </c>
      <c r="L129" s="99" t="s">
        <v>1799</v>
      </c>
      <c r="O129" s="29" t="s">
        <v>1774</v>
      </c>
    </row>
    <row r="130" spans="1:15" ht="15" x14ac:dyDescent="0.25">
      <c r="A130" s="17" t="s">
        <v>426</v>
      </c>
      <c r="D130" s="92" t="s">
        <v>1715</v>
      </c>
      <c r="J130" s="29" t="s">
        <v>1075</v>
      </c>
      <c r="L130" s="99" t="s">
        <v>1595</v>
      </c>
      <c r="O130" s="29" t="s">
        <v>1010</v>
      </c>
    </row>
    <row r="131" spans="1:15" ht="15" x14ac:dyDescent="0.25">
      <c r="A131" s="17" t="s">
        <v>430</v>
      </c>
      <c r="D131" s="92" t="s">
        <v>1116</v>
      </c>
      <c r="J131" s="29" t="s">
        <v>1698</v>
      </c>
      <c r="L131" s="99" t="s">
        <v>1800</v>
      </c>
      <c r="O131" s="29" t="s">
        <v>1595</v>
      </c>
    </row>
    <row r="132" spans="1:15" ht="15" x14ac:dyDescent="0.25">
      <c r="A132" s="17" t="s">
        <v>433</v>
      </c>
      <c r="D132" s="92" t="s">
        <v>1716</v>
      </c>
      <c r="J132" s="29" t="s">
        <v>1851</v>
      </c>
      <c r="L132" s="99" t="s">
        <v>1561</v>
      </c>
      <c r="O132" s="29" t="s">
        <v>1851</v>
      </c>
    </row>
    <row r="133" spans="1:15" ht="15" x14ac:dyDescent="0.25">
      <c r="D133" s="92" t="s">
        <v>1118</v>
      </c>
      <c r="J133" s="29" t="s">
        <v>1561</v>
      </c>
      <c r="L133" s="99" t="s">
        <v>1113</v>
      </c>
      <c r="O133" s="29" t="s">
        <v>1113</v>
      </c>
    </row>
    <row r="134" spans="1:15" ht="15" x14ac:dyDescent="0.25">
      <c r="D134" s="92" t="s">
        <v>1717</v>
      </c>
      <c r="J134" s="29" t="s">
        <v>1113</v>
      </c>
      <c r="L134" s="99" t="s">
        <v>1013</v>
      </c>
      <c r="O134" s="29" t="s">
        <v>1869</v>
      </c>
    </row>
    <row r="135" spans="1:15" ht="15" x14ac:dyDescent="0.25">
      <c r="J135" s="29" t="s">
        <v>1013</v>
      </c>
      <c r="L135" s="99" t="s">
        <v>1076</v>
      </c>
      <c r="O135" s="29" t="s">
        <v>1013</v>
      </c>
    </row>
    <row r="136" spans="1:15" ht="15" x14ac:dyDescent="0.25">
      <c r="J136" s="29" t="s">
        <v>1114</v>
      </c>
      <c r="L136" s="99" t="s">
        <v>1406</v>
      </c>
      <c r="O136" s="29" t="s">
        <v>1406</v>
      </c>
    </row>
    <row r="137" spans="1:15" ht="15" x14ac:dyDescent="0.25">
      <c r="J137" s="29" t="s">
        <v>1406</v>
      </c>
      <c r="L137" s="99" t="s">
        <v>1638</v>
      </c>
      <c r="O137" s="29" t="s">
        <v>1870</v>
      </c>
    </row>
    <row r="138" spans="1:15" ht="15" x14ac:dyDescent="0.25">
      <c r="J138" s="29" t="s">
        <v>1638</v>
      </c>
      <c r="L138" s="99" t="s">
        <v>1801</v>
      </c>
      <c r="O138" s="29" t="s">
        <v>172</v>
      </c>
    </row>
    <row r="139" spans="1:15" ht="15" x14ac:dyDescent="0.25">
      <c r="J139" s="29" t="s">
        <v>1410</v>
      </c>
      <c r="L139" s="99" t="s">
        <v>1699</v>
      </c>
      <c r="O139" s="29" t="s">
        <v>1016</v>
      </c>
    </row>
    <row r="140" spans="1:15" ht="15" x14ac:dyDescent="0.25">
      <c r="J140" s="29" t="s">
        <v>1015</v>
      </c>
      <c r="L140" s="99" t="s">
        <v>1409</v>
      </c>
      <c r="O140" s="29" t="s">
        <v>1643</v>
      </c>
    </row>
    <row r="141" spans="1:15" ht="15" x14ac:dyDescent="0.25">
      <c r="J141" s="29" t="s">
        <v>1016</v>
      </c>
      <c r="L141" s="99" t="s">
        <v>1115</v>
      </c>
      <c r="O141" s="29" t="s">
        <v>1117</v>
      </c>
    </row>
    <row r="142" spans="1:15" ht="15" x14ac:dyDescent="0.25">
      <c r="J142" s="29" t="s">
        <v>1411</v>
      </c>
      <c r="L142" s="99" t="s">
        <v>1016</v>
      </c>
      <c r="O142" s="29" t="s">
        <v>1118</v>
      </c>
    </row>
    <row r="143" spans="1:15" ht="15" x14ac:dyDescent="0.25">
      <c r="L143" s="99" t="s">
        <v>1117</v>
      </c>
      <c r="O143" s="29" t="s">
        <v>1411</v>
      </c>
    </row>
    <row r="144" spans="1:15" ht="15" x14ac:dyDescent="0.25">
      <c r="L144" s="99" t="s">
        <v>1411</v>
      </c>
    </row>
  </sheetData>
  <sortState ref="N2:N123">
    <sortCondition ref="N2"/>
  </sortState>
  <hyperlinks>
    <hyperlink ref="C22" r:id="rId1"/>
    <hyperlink ref="C20" r:id="rId2"/>
    <hyperlink ref="C71" r:id="rId3"/>
    <hyperlink ref="C41" r:id="rId4"/>
    <hyperlink ref="C46" r:id="rId5"/>
    <hyperlink ref="C68" r:id="rId6"/>
    <hyperlink ref="C58" r:id="rId7"/>
    <hyperlink ref="C12" r:id="rId8"/>
    <hyperlink ref="C9" r:id="rId9"/>
    <hyperlink ref="C18" r:id="rId10" display="Magriet"/>
    <hyperlink ref="C63" r:id="rId11"/>
    <hyperlink ref="C54" r:id="rId12"/>
    <hyperlink ref="C38" r:id="rId13"/>
    <hyperlink ref="C27" r:id="rId14"/>
    <hyperlink ref="C52" r:id="rId15"/>
    <hyperlink ref="C31" r:id="rId16"/>
    <hyperlink ref="C65" r:id="rId17"/>
    <hyperlink ref="C73" r:id="rId18"/>
    <hyperlink ref="C15" r:id="rId19"/>
    <hyperlink ref="C5" r:id="rId20" display="Akkerwikke"/>
    <hyperlink ref="C35" r:id="rId21"/>
    <hyperlink ref="C7" r:id="rId22"/>
    <hyperlink ref="C53" r:id="rId23"/>
    <hyperlink ref="C10" r:id="rId24"/>
    <hyperlink ref="C17" r:id="rId25"/>
    <hyperlink ref="C28" r:id="rId26"/>
    <hyperlink ref="C55" r:id="rId27"/>
    <hyperlink ref="C37" r:id="rId28"/>
    <hyperlink ref="C62" r:id="rId29"/>
    <hyperlink ref="C72" r:id="rId30"/>
    <hyperlink ref="C21" r:id="rId31"/>
    <hyperlink ref="C61" r:id="rId32"/>
    <hyperlink ref="C51" r:id="rId33"/>
    <hyperlink ref="C60" r:id="rId34"/>
    <hyperlink ref="C33" r:id="rId35"/>
    <hyperlink ref="C34" r:id="rId36" display="Klaproos"/>
    <hyperlink ref="C57" r:id="rId37"/>
    <hyperlink ref="C4" r:id="rId38"/>
    <hyperlink ref="C48" r:id="rId39"/>
    <hyperlink ref="C25" r:id="rId40"/>
    <hyperlink ref="C56" r:id="rId41"/>
    <hyperlink ref="C70" r:id="rId42"/>
    <hyperlink ref="C36" r:id="rId43"/>
    <hyperlink ref="C13" r:id="rId44"/>
    <hyperlink ref="C64" r:id="rId45"/>
    <hyperlink ref="C40" r:id="rId46"/>
    <hyperlink ref="C39" r:id="rId47" display="Koninginnekruid"/>
    <hyperlink ref="C24" r:id="rId48"/>
    <hyperlink ref="C44" r:id="rId49"/>
    <hyperlink ref="C47" r:id="rId50"/>
    <hyperlink ref="C23" r:id="rId51"/>
    <hyperlink ref="C59" r:id="rId52"/>
    <hyperlink ref="C49" r:id="rId53"/>
    <hyperlink ref="C69" r:id="rId54"/>
    <hyperlink ref="C19" r:id="rId55"/>
    <hyperlink ref="C30" r:id="rId56"/>
    <hyperlink ref="C29" r:id="rId57"/>
    <hyperlink ref="C14" r:id="rId58"/>
    <hyperlink ref="C42" r:id="rId59"/>
    <hyperlink ref="C66" r:id="rId60"/>
    <hyperlink ref="C11" r:id="rId61"/>
    <hyperlink ref="C50" r:id="rId62"/>
    <hyperlink ref="C43" r:id="rId63"/>
    <hyperlink ref="C32" r:id="rId64"/>
    <hyperlink ref="C8" r:id="rId65"/>
    <hyperlink ref="C6" r:id="rId66"/>
    <hyperlink ref="C74" r:id="rId67"/>
    <hyperlink ref="C45" r:id="rId68"/>
    <hyperlink ref="C26" r:id="rId69"/>
    <hyperlink ref="C16" r:id="rId70"/>
    <hyperlink ref="C67" r:id="rId7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3"/>
  <sheetViews>
    <sheetView zoomScaleNormal="100" workbookViewId="0">
      <selection sqref="A1:XFD1"/>
    </sheetView>
  </sheetViews>
  <sheetFormatPr defaultColWidth="20.7109375" defaultRowHeight="11.25" x14ac:dyDescent="0.2"/>
  <cols>
    <col min="1" max="1" width="19.42578125" style="76" customWidth="1"/>
    <col min="2" max="2" width="18.140625" style="76" customWidth="1"/>
    <col min="3" max="3" width="18.42578125" style="76" customWidth="1"/>
    <col min="4" max="4" width="18.140625" style="76" customWidth="1"/>
    <col min="5" max="16384" width="20.7109375" style="76"/>
  </cols>
  <sheetData>
    <row r="1" spans="1:20" s="91" customFormat="1" x14ac:dyDescent="0.2">
      <c r="A1" s="89">
        <v>41752</v>
      </c>
      <c r="B1" s="90">
        <v>41759</v>
      </c>
      <c r="C1" s="90">
        <v>41766</v>
      </c>
      <c r="D1" s="90">
        <v>41773</v>
      </c>
      <c r="E1" s="90">
        <v>41780</v>
      </c>
      <c r="F1" s="90">
        <v>41787</v>
      </c>
      <c r="G1" s="90">
        <v>41794</v>
      </c>
      <c r="H1" s="90">
        <v>41801</v>
      </c>
      <c r="I1" s="90">
        <v>41808</v>
      </c>
      <c r="J1" s="90">
        <v>41815</v>
      </c>
      <c r="K1" s="90">
        <v>41822</v>
      </c>
      <c r="L1" s="90">
        <v>41829</v>
      </c>
      <c r="M1" s="90">
        <v>41836</v>
      </c>
      <c r="N1" s="90">
        <v>41850</v>
      </c>
      <c r="O1" s="90">
        <v>41857</v>
      </c>
      <c r="P1" s="90">
        <v>41864</v>
      </c>
      <c r="Q1" s="90">
        <v>41871</v>
      </c>
      <c r="R1" s="90">
        <v>41878</v>
      </c>
      <c r="S1" s="90">
        <v>41885</v>
      </c>
      <c r="T1" s="90">
        <v>41892</v>
      </c>
    </row>
    <row r="2" spans="1:20" x14ac:dyDescent="0.2">
      <c r="A2" s="77" t="s">
        <v>908</v>
      </c>
      <c r="B2" s="78" t="s">
        <v>918</v>
      </c>
      <c r="C2" s="78" t="s">
        <v>1018</v>
      </c>
      <c r="D2" s="78" t="s">
        <v>1078</v>
      </c>
      <c r="E2" s="78" t="s">
        <v>909</v>
      </c>
      <c r="F2" s="78" t="s">
        <v>1119</v>
      </c>
      <c r="G2" s="78" t="s">
        <v>1120</v>
      </c>
      <c r="H2" s="78" t="s">
        <v>1343</v>
      </c>
      <c r="I2" s="78" t="s">
        <v>1412</v>
      </c>
      <c r="J2" s="78" t="s">
        <v>488</v>
      </c>
      <c r="K2" s="78" t="s">
        <v>1495</v>
      </c>
      <c r="L2" s="78" t="s">
        <v>1496</v>
      </c>
      <c r="M2" s="79" t="s">
        <v>4</v>
      </c>
      <c r="N2" s="79" t="s">
        <v>1532</v>
      </c>
      <c r="O2" s="79" t="s">
        <v>1564</v>
      </c>
      <c r="P2" s="79" t="s">
        <v>1598</v>
      </c>
      <c r="Q2" s="79" t="s">
        <v>884</v>
      </c>
      <c r="R2" s="79" t="s">
        <v>1633</v>
      </c>
      <c r="S2" s="79" t="s">
        <v>575</v>
      </c>
      <c r="T2" s="79" t="s">
        <v>1669</v>
      </c>
    </row>
    <row r="3" spans="1:20" x14ac:dyDescent="0.2">
      <c r="A3" s="77"/>
      <c r="B3" s="78"/>
      <c r="C3" s="78" t="s">
        <v>1019</v>
      </c>
      <c r="D3" s="78" t="s">
        <v>1019</v>
      </c>
      <c r="E3" s="78"/>
      <c r="F3" s="78"/>
      <c r="G3" s="78"/>
      <c r="H3" s="78"/>
      <c r="I3" s="78"/>
      <c r="J3" s="78"/>
      <c r="K3" s="78"/>
      <c r="L3" s="78"/>
      <c r="M3" s="78"/>
      <c r="N3" s="78" t="s">
        <v>1019</v>
      </c>
      <c r="O3" s="78" t="s">
        <v>1019</v>
      </c>
      <c r="P3" s="78" t="s">
        <v>1019</v>
      </c>
      <c r="Q3" s="78" t="s">
        <v>1019</v>
      </c>
      <c r="R3" s="78"/>
      <c r="S3" s="78"/>
      <c r="T3" s="78" t="s">
        <v>1019</v>
      </c>
    </row>
    <row r="4" spans="1:20" x14ac:dyDescent="0.2">
      <c r="A4" s="80" t="s">
        <v>235</v>
      </c>
      <c r="B4" s="80" t="s">
        <v>11</v>
      </c>
      <c r="C4" s="81" t="s">
        <v>919</v>
      </c>
      <c r="D4" s="81" t="s">
        <v>1020</v>
      </c>
      <c r="E4" s="81" t="s">
        <v>231</v>
      </c>
      <c r="F4" s="81" t="s">
        <v>920</v>
      </c>
      <c r="G4" s="80" t="s">
        <v>231</v>
      </c>
      <c r="H4" s="82" t="s">
        <v>1121</v>
      </c>
      <c r="I4" s="81" t="s">
        <v>920</v>
      </c>
      <c r="J4" s="80" t="s">
        <v>231</v>
      </c>
      <c r="K4" s="81" t="s">
        <v>1413</v>
      </c>
      <c r="L4" s="81"/>
      <c r="M4" s="80" t="s">
        <v>12</v>
      </c>
      <c r="N4" s="81" t="s">
        <v>1020</v>
      </c>
      <c r="O4" s="81" t="s">
        <v>1533</v>
      </c>
      <c r="P4" s="81" t="s">
        <v>1020</v>
      </c>
      <c r="Q4" s="81" t="s">
        <v>920</v>
      </c>
      <c r="R4" s="81"/>
      <c r="S4" s="81" t="s">
        <v>1606</v>
      </c>
      <c r="T4" s="81" t="s">
        <v>920</v>
      </c>
    </row>
    <row r="5" spans="1:20" x14ac:dyDescent="0.2">
      <c r="A5" s="80" t="s">
        <v>206</v>
      </c>
      <c r="B5" s="80" t="s">
        <v>12</v>
      </c>
      <c r="C5" s="81" t="s">
        <v>920</v>
      </c>
      <c r="D5" s="81" t="s">
        <v>920</v>
      </c>
      <c r="E5" s="81" t="s">
        <v>13</v>
      </c>
      <c r="F5" s="81" t="s">
        <v>920</v>
      </c>
      <c r="G5" s="80" t="s">
        <v>234</v>
      </c>
      <c r="H5" s="82" t="s">
        <v>1122</v>
      </c>
      <c r="I5" s="81" t="s">
        <v>1344</v>
      </c>
      <c r="J5" s="80" t="s">
        <v>13</v>
      </c>
      <c r="K5" s="81" t="s">
        <v>920</v>
      </c>
      <c r="L5" s="81"/>
      <c r="M5" s="80" t="s">
        <v>231</v>
      </c>
      <c r="N5" s="81" t="s">
        <v>920</v>
      </c>
      <c r="O5" s="81" t="s">
        <v>920</v>
      </c>
      <c r="P5" s="81" t="s">
        <v>920</v>
      </c>
      <c r="Q5" s="81" t="s">
        <v>1021</v>
      </c>
      <c r="R5" s="81"/>
      <c r="S5" s="81" t="s">
        <v>1566</v>
      </c>
      <c r="T5" s="81" t="s">
        <v>1345</v>
      </c>
    </row>
    <row r="6" spans="1:20" x14ac:dyDescent="0.2">
      <c r="A6" s="80" t="s">
        <v>185</v>
      </c>
      <c r="B6" s="80" t="s">
        <v>231</v>
      </c>
      <c r="C6" s="81" t="s">
        <v>920</v>
      </c>
      <c r="D6" s="81" t="s">
        <v>922</v>
      </c>
      <c r="E6" s="81" t="s">
        <v>206</v>
      </c>
      <c r="F6" s="81" t="s">
        <v>923</v>
      </c>
      <c r="G6" s="80" t="s">
        <v>206</v>
      </c>
      <c r="H6" s="82" t="s">
        <v>1123</v>
      </c>
      <c r="I6" s="81" t="s">
        <v>1345</v>
      </c>
      <c r="J6" s="80" t="s">
        <v>235</v>
      </c>
      <c r="K6" s="81" t="s">
        <v>920</v>
      </c>
      <c r="L6" s="81"/>
      <c r="M6" s="80" t="s">
        <v>13</v>
      </c>
      <c r="N6" s="81" t="s">
        <v>923</v>
      </c>
      <c r="O6" s="81" t="s">
        <v>1534</v>
      </c>
      <c r="P6" s="81" t="s">
        <v>922</v>
      </c>
      <c r="Q6" s="81" t="s">
        <v>1599</v>
      </c>
      <c r="R6" s="81"/>
      <c r="S6" s="81" t="s">
        <v>1023</v>
      </c>
      <c r="T6" s="81" t="s">
        <v>923</v>
      </c>
    </row>
    <row r="7" spans="1:20" x14ac:dyDescent="0.2">
      <c r="A7" s="80" t="s">
        <v>243</v>
      </c>
      <c r="B7" s="80" t="s">
        <v>527</v>
      </c>
      <c r="C7" s="81" t="s">
        <v>921</v>
      </c>
      <c r="D7" s="81" t="s">
        <v>1021</v>
      </c>
      <c r="E7" s="81" t="s">
        <v>735</v>
      </c>
      <c r="F7" s="81" t="s">
        <v>926</v>
      </c>
      <c r="G7" s="80" t="s">
        <v>239</v>
      </c>
      <c r="H7" s="82" t="s">
        <v>1124</v>
      </c>
      <c r="I7" s="81" t="s">
        <v>923</v>
      </c>
      <c r="J7" s="80" t="s">
        <v>206</v>
      </c>
      <c r="K7" s="81" t="s">
        <v>1418</v>
      </c>
      <c r="L7" s="81"/>
      <c r="M7" s="80" t="s">
        <v>527</v>
      </c>
      <c r="N7" s="81" t="s">
        <v>1501</v>
      </c>
      <c r="O7" s="81" t="s">
        <v>1534</v>
      </c>
      <c r="P7" s="81" t="s">
        <v>1565</v>
      </c>
      <c r="Q7" s="81" t="s">
        <v>1600</v>
      </c>
      <c r="R7" s="81"/>
      <c r="S7" s="81" t="s">
        <v>1607</v>
      </c>
      <c r="T7" s="81" t="s">
        <v>1635</v>
      </c>
    </row>
    <row r="8" spans="1:20" x14ac:dyDescent="0.2">
      <c r="A8" s="80" t="s">
        <v>198</v>
      </c>
      <c r="B8" s="80" t="s">
        <v>235</v>
      </c>
      <c r="C8" s="81" t="s">
        <v>922</v>
      </c>
      <c r="D8" s="81" t="s">
        <v>923</v>
      </c>
      <c r="E8" s="81" t="s">
        <v>23</v>
      </c>
      <c r="F8" s="81" t="s">
        <v>1079</v>
      </c>
      <c r="G8" s="80" t="s">
        <v>23</v>
      </c>
      <c r="H8" s="82" t="s">
        <v>1125</v>
      </c>
      <c r="I8" s="81" t="s">
        <v>1023</v>
      </c>
      <c r="J8" s="80" t="s">
        <v>634</v>
      </c>
      <c r="K8" s="81" t="s">
        <v>1422</v>
      </c>
      <c r="L8" s="81"/>
      <c r="M8" s="83" t="s">
        <v>892</v>
      </c>
      <c r="N8" s="81" t="s">
        <v>927</v>
      </c>
      <c r="O8" s="81" t="s">
        <v>1023</v>
      </c>
      <c r="P8" s="81" t="s">
        <v>1566</v>
      </c>
      <c r="Q8" s="81" t="s">
        <v>1601</v>
      </c>
      <c r="R8" s="81"/>
      <c r="S8" s="81" t="s">
        <v>927</v>
      </c>
      <c r="T8" s="81" t="s">
        <v>924</v>
      </c>
    </row>
    <row r="9" spans="1:20" x14ac:dyDescent="0.2">
      <c r="A9" s="80" t="s">
        <v>498</v>
      </c>
      <c r="B9" s="80" t="s">
        <v>185</v>
      </c>
      <c r="C9" s="81" t="s">
        <v>923</v>
      </c>
      <c r="D9" s="81" t="s">
        <v>1022</v>
      </c>
      <c r="E9" s="81" t="s">
        <v>24</v>
      </c>
      <c r="F9" s="81" t="s">
        <v>928</v>
      </c>
      <c r="G9" s="80" t="s">
        <v>24</v>
      </c>
      <c r="H9" s="82" t="s">
        <v>1126</v>
      </c>
      <c r="I9" s="81" t="s">
        <v>927</v>
      </c>
      <c r="J9" s="80" t="s">
        <v>18</v>
      </c>
      <c r="K9" s="81" t="s">
        <v>1426</v>
      </c>
      <c r="L9" s="81"/>
      <c r="M9" s="80" t="s">
        <v>235</v>
      </c>
      <c r="N9" s="81" t="s">
        <v>928</v>
      </c>
      <c r="O9" s="81" t="s">
        <v>1023</v>
      </c>
      <c r="P9" s="81" t="s">
        <v>923</v>
      </c>
      <c r="Q9" s="81" t="s">
        <v>1023</v>
      </c>
      <c r="R9" s="81"/>
      <c r="S9" s="81" t="s">
        <v>1347</v>
      </c>
      <c r="T9" s="81" t="s">
        <v>927</v>
      </c>
    </row>
    <row r="10" spans="1:20" x14ac:dyDescent="0.2">
      <c r="A10" s="80" t="s">
        <v>491</v>
      </c>
      <c r="B10" s="80" t="s">
        <v>696</v>
      </c>
      <c r="C10" s="81" t="s">
        <v>924</v>
      </c>
      <c r="D10" s="81" t="s">
        <v>1023</v>
      </c>
      <c r="E10" s="81" t="s">
        <v>26</v>
      </c>
      <c r="F10" s="81" t="s">
        <v>1024</v>
      </c>
      <c r="G10" s="80" t="s">
        <v>532</v>
      </c>
      <c r="H10" s="82" t="s">
        <v>1127</v>
      </c>
      <c r="I10" s="81" t="s">
        <v>928</v>
      </c>
      <c r="J10" s="80" t="s">
        <v>242</v>
      </c>
      <c r="K10" s="81" t="s">
        <v>1430</v>
      </c>
      <c r="L10" s="81"/>
      <c r="M10" s="80" t="s">
        <v>206</v>
      </c>
      <c r="N10" s="81" t="s">
        <v>497</v>
      </c>
      <c r="O10" s="81" t="s">
        <v>927</v>
      </c>
      <c r="P10" s="81" t="s">
        <v>1023</v>
      </c>
      <c r="Q10" s="81" t="s">
        <v>927</v>
      </c>
      <c r="R10" s="81"/>
      <c r="S10" s="81" t="s">
        <v>1608</v>
      </c>
      <c r="T10" s="81" t="s">
        <v>928</v>
      </c>
    </row>
    <row r="11" spans="1:20" x14ac:dyDescent="0.2">
      <c r="A11" s="80" t="s">
        <v>33</v>
      </c>
      <c r="B11" s="80" t="s">
        <v>23</v>
      </c>
      <c r="C11" s="81" t="s">
        <v>925</v>
      </c>
      <c r="D11" s="81" t="s">
        <v>927</v>
      </c>
      <c r="E11" s="81" t="s">
        <v>596</v>
      </c>
      <c r="F11" s="81" t="s">
        <v>929</v>
      </c>
      <c r="G11" s="80" t="s">
        <v>499</v>
      </c>
      <c r="H11" s="82" t="s">
        <v>1128</v>
      </c>
      <c r="I11" s="81" t="s">
        <v>1346</v>
      </c>
      <c r="J11" s="80" t="s">
        <v>23</v>
      </c>
      <c r="K11" s="81" t="s">
        <v>1023</v>
      </c>
      <c r="L11" s="81"/>
      <c r="M11" s="84" t="s">
        <v>755</v>
      </c>
      <c r="N11" s="81" t="s">
        <v>1502</v>
      </c>
      <c r="O11" s="81" t="s">
        <v>928</v>
      </c>
      <c r="P11" s="81" t="s">
        <v>926</v>
      </c>
      <c r="Q11" s="81" t="s">
        <v>928</v>
      </c>
      <c r="R11" s="81"/>
      <c r="S11" s="81" t="s">
        <v>1569</v>
      </c>
      <c r="T11" s="81" t="s">
        <v>497</v>
      </c>
    </row>
    <row r="12" spans="1:20" x14ac:dyDescent="0.2">
      <c r="A12" s="80" t="s">
        <v>22</v>
      </c>
      <c r="B12" s="80" t="s">
        <v>24</v>
      </c>
      <c r="C12" s="81" t="s">
        <v>926</v>
      </c>
      <c r="D12" s="81" t="s">
        <v>928</v>
      </c>
      <c r="E12" s="81" t="s">
        <v>93</v>
      </c>
      <c r="F12" s="81" t="s">
        <v>930</v>
      </c>
      <c r="G12" s="80" t="s">
        <v>261</v>
      </c>
      <c r="H12" s="82" t="s">
        <v>1129</v>
      </c>
      <c r="I12" s="81" t="s">
        <v>1347</v>
      </c>
      <c r="J12" s="80" t="s">
        <v>24</v>
      </c>
      <c r="K12" s="81" t="s">
        <v>927</v>
      </c>
      <c r="L12" s="81"/>
      <c r="M12" s="85" t="s">
        <v>1670</v>
      </c>
      <c r="N12" s="81" t="s">
        <v>1503</v>
      </c>
      <c r="O12" s="81" t="s">
        <v>1024</v>
      </c>
      <c r="P12" s="81" t="s">
        <v>1567</v>
      </c>
      <c r="Q12" s="81" t="s">
        <v>1347</v>
      </c>
      <c r="R12" s="81"/>
      <c r="S12" s="81" t="s">
        <v>930</v>
      </c>
      <c r="T12" s="81" t="s">
        <v>1024</v>
      </c>
    </row>
    <row r="13" spans="1:20" x14ac:dyDescent="0.2">
      <c r="A13" s="80" t="s">
        <v>447</v>
      </c>
      <c r="B13" s="80" t="s">
        <v>198</v>
      </c>
      <c r="C13" s="81" t="s">
        <v>927</v>
      </c>
      <c r="D13" s="81" t="s">
        <v>1024</v>
      </c>
      <c r="E13" s="81" t="s">
        <v>209</v>
      </c>
      <c r="F13" s="81" t="s">
        <v>932</v>
      </c>
      <c r="G13" s="80" t="s">
        <v>537</v>
      </c>
      <c r="H13" s="82" t="s">
        <v>1130</v>
      </c>
      <c r="I13" s="81" t="s">
        <v>1024</v>
      </c>
      <c r="J13" s="80" t="s">
        <v>26</v>
      </c>
      <c r="K13" s="81" t="s">
        <v>1439</v>
      </c>
      <c r="L13" s="81"/>
      <c r="M13" s="80" t="s">
        <v>243</v>
      </c>
      <c r="N13" s="81" t="s">
        <v>1504</v>
      </c>
      <c r="O13" s="81" t="s">
        <v>1026</v>
      </c>
      <c r="P13" s="81" t="s">
        <v>927</v>
      </c>
      <c r="Q13" s="81" t="s">
        <v>1024</v>
      </c>
      <c r="R13" s="81"/>
      <c r="S13" s="81" t="s">
        <v>33</v>
      </c>
      <c r="T13" s="81" t="s">
        <v>1639</v>
      </c>
    </row>
    <row r="14" spans="1:20" x14ac:dyDescent="0.2">
      <c r="A14" s="80" t="s">
        <v>507</v>
      </c>
      <c r="B14" s="80" t="s">
        <v>26</v>
      </c>
      <c r="C14" s="81" t="s">
        <v>928</v>
      </c>
      <c r="D14" s="81" t="s">
        <v>1025</v>
      </c>
      <c r="E14" s="81" t="s">
        <v>208</v>
      </c>
      <c r="F14" s="81" t="s">
        <v>933</v>
      </c>
      <c r="G14" s="80" t="s">
        <v>22</v>
      </c>
      <c r="H14" s="82" t="s">
        <v>1131</v>
      </c>
      <c r="I14" s="81" t="s">
        <v>1348</v>
      </c>
      <c r="J14" s="80" t="s">
        <v>498</v>
      </c>
      <c r="K14" s="81" t="s">
        <v>1441</v>
      </c>
      <c r="L14" s="81"/>
      <c r="M14" s="80" t="s">
        <v>26</v>
      </c>
      <c r="N14" s="81" t="s">
        <v>1505</v>
      </c>
      <c r="O14" s="81" t="s">
        <v>1535</v>
      </c>
      <c r="P14" s="81" t="s">
        <v>1568</v>
      </c>
      <c r="Q14" s="81" t="s">
        <v>929</v>
      </c>
      <c r="R14" s="81"/>
      <c r="S14" s="81" t="s">
        <v>1026</v>
      </c>
      <c r="T14" s="81" t="s">
        <v>1504</v>
      </c>
    </row>
    <row r="15" spans="1:20" x14ac:dyDescent="0.2">
      <c r="A15" s="80" t="s">
        <v>814</v>
      </c>
      <c r="B15" s="80" t="s">
        <v>498</v>
      </c>
      <c r="C15" s="81" t="s">
        <v>929</v>
      </c>
      <c r="D15" s="81" t="s">
        <v>929</v>
      </c>
      <c r="E15" s="81" t="s">
        <v>29</v>
      </c>
      <c r="F15" s="81" t="s">
        <v>933</v>
      </c>
      <c r="G15" s="80" t="s">
        <v>524</v>
      </c>
      <c r="H15" s="82" t="s">
        <v>1132</v>
      </c>
      <c r="I15" s="81" t="s">
        <v>1349</v>
      </c>
      <c r="J15" s="80" t="s">
        <v>209</v>
      </c>
      <c r="K15" s="81" t="s">
        <v>1024</v>
      </c>
      <c r="L15" s="81"/>
      <c r="M15" s="80" t="s">
        <v>497</v>
      </c>
      <c r="N15" s="81" t="s">
        <v>929</v>
      </c>
      <c r="O15" s="81" t="s">
        <v>1028</v>
      </c>
      <c r="P15" s="81" t="s">
        <v>1569</v>
      </c>
      <c r="Q15" s="81" t="s">
        <v>1348</v>
      </c>
      <c r="R15" s="81"/>
      <c r="S15" s="81" t="s">
        <v>1609</v>
      </c>
      <c r="T15" s="81" t="s">
        <v>1641</v>
      </c>
    </row>
    <row r="16" spans="1:20" x14ac:dyDescent="0.2">
      <c r="A16" s="80" t="s">
        <v>282</v>
      </c>
      <c r="B16" s="80" t="s">
        <v>491</v>
      </c>
      <c r="C16" s="81" t="s">
        <v>930</v>
      </c>
      <c r="D16" s="81" t="s">
        <v>930</v>
      </c>
      <c r="E16" s="81" t="s">
        <v>47</v>
      </c>
      <c r="F16" s="81" t="s">
        <v>1080</v>
      </c>
      <c r="G16" s="80" t="s">
        <v>266</v>
      </c>
      <c r="H16" s="82" t="s">
        <v>1133</v>
      </c>
      <c r="I16" s="81" t="s">
        <v>1350</v>
      </c>
      <c r="J16" s="80" t="s">
        <v>491</v>
      </c>
      <c r="K16" s="81" t="s">
        <v>1446</v>
      </c>
      <c r="L16" s="81"/>
      <c r="M16" s="80" t="s">
        <v>498</v>
      </c>
      <c r="N16" s="81" t="s">
        <v>930</v>
      </c>
      <c r="O16" s="81" t="s">
        <v>932</v>
      </c>
      <c r="P16" s="81" t="s">
        <v>1570</v>
      </c>
      <c r="Q16" s="81" t="s">
        <v>1350</v>
      </c>
      <c r="R16" s="81"/>
      <c r="S16" s="81" t="s">
        <v>1610</v>
      </c>
      <c r="T16" s="81" t="s">
        <v>930</v>
      </c>
    </row>
    <row r="17" spans="1:20" x14ac:dyDescent="0.2">
      <c r="A17" s="80" t="s">
        <v>283</v>
      </c>
      <c r="B17" s="80" t="s">
        <v>29</v>
      </c>
      <c r="C17" s="81" t="s">
        <v>931</v>
      </c>
      <c r="D17" s="81" t="s">
        <v>1026</v>
      </c>
      <c r="E17" s="81" t="s">
        <v>186</v>
      </c>
      <c r="F17" s="81" t="s">
        <v>1081</v>
      </c>
      <c r="G17" s="80" t="s">
        <v>507</v>
      </c>
      <c r="H17" s="82" t="s">
        <v>1134</v>
      </c>
      <c r="I17" s="81" t="s">
        <v>1026</v>
      </c>
      <c r="J17" s="80" t="s">
        <v>535</v>
      </c>
      <c r="K17" s="81" t="s">
        <v>1449</v>
      </c>
      <c r="L17" s="81"/>
      <c r="M17" s="80" t="s">
        <v>209</v>
      </c>
      <c r="N17" s="81" t="s">
        <v>1506</v>
      </c>
      <c r="O17" s="81" t="s">
        <v>932</v>
      </c>
      <c r="P17" s="81" t="s">
        <v>929</v>
      </c>
      <c r="Q17" s="81" t="s">
        <v>1026</v>
      </c>
      <c r="R17" s="81"/>
      <c r="S17" s="81" t="s">
        <v>1352</v>
      </c>
      <c r="T17" s="81" t="s">
        <v>1348</v>
      </c>
    </row>
    <row r="18" spans="1:20" x14ac:dyDescent="0.2">
      <c r="A18" s="80" t="s">
        <v>284</v>
      </c>
      <c r="B18" s="85" t="s">
        <v>907</v>
      </c>
      <c r="C18" s="81" t="s">
        <v>932</v>
      </c>
      <c r="D18" s="81" t="s">
        <v>1027</v>
      </c>
      <c r="E18" s="81" t="s">
        <v>910</v>
      </c>
      <c r="F18" s="81" t="s">
        <v>1082</v>
      </c>
      <c r="G18" s="80" t="s">
        <v>43</v>
      </c>
      <c r="H18" s="82" t="s">
        <v>1135</v>
      </c>
      <c r="I18" s="81" t="s">
        <v>1351</v>
      </c>
      <c r="J18" s="80" t="s">
        <v>115</v>
      </c>
      <c r="K18" s="81" t="s">
        <v>1451</v>
      </c>
      <c r="L18" s="81"/>
      <c r="M18" s="80" t="s">
        <v>208</v>
      </c>
      <c r="N18" s="81" t="s">
        <v>1026</v>
      </c>
      <c r="O18" s="81" t="s">
        <v>1354</v>
      </c>
      <c r="P18" s="81" t="s">
        <v>930</v>
      </c>
      <c r="Q18" s="81" t="s">
        <v>1602</v>
      </c>
      <c r="R18" s="81"/>
      <c r="S18" s="81" t="s">
        <v>1611</v>
      </c>
      <c r="T18" s="81" t="s">
        <v>1349</v>
      </c>
    </row>
    <row r="19" spans="1:20" x14ac:dyDescent="0.2">
      <c r="A19" s="80" t="s">
        <v>201</v>
      </c>
      <c r="B19" s="80" t="s">
        <v>14</v>
      </c>
      <c r="C19" s="81" t="s">
        <v>933</v>
      </c>
      <c r="D19" s="81" t="s">
        <v>1028</v>
      </c>
      <c r="E19" s="81" t="s">
        <v>499</v>
      </c>
      <c r="F19" s="81" t="s">
        <v>1082</v>
      </c>
      <c r="G19" s="80" t="s">
        <v>271</v>
      </c>
      <c r="H19" s="82" t="s">
        <v>1136</v>
      </c>
      <c r="I19" s="81" t="s">
        <v>932</v>
      </c>
      <c r="J19" s="80" t="s">
        <v>33</v>
      </c>
      <c r="K19" s="81" t="s">
        <v>1454</v>
      </c>
      <c r="L19" s="81"/>
      <c r="M19" s="80" t="s">
        <v>491</v>
      </c>
      <c r="N19" s="81" t="s">
        <v>1507</v>
      </c>
      <c r="O19" s="81" t="s">
        <v>1536</v>
      </c>
      <c r="P19" s="81" t="s">
        <v>1348</v>
      </c>
      <c r="Q19" s="81" t="s">
        <v>1351</v>
      </c>
      <c r="R19" s="81"/>
      <c r="S19" s="81" t="s">
        <v>1612</v>
      </c>
      <c r="T19" s="81" t="s">
        <v>1350</v>
      </c>
    </row>
    <row r="20" spans="1:20" x14ac:dyDescent="0.2">
      <c r="A20" s="80" t="s">
        <v>473</v>
      </c>
      <c r="B20" s="80" t="s">
        <v>191</v>
      </c>
      <c r="C20" s="81" t="s">
        <v>934</v>
      </c>
      <c r="D20" s="81" t="s">
        <v>1029</v>
      </c>
      <c r="E20" s="81" t="s">
        <v>911</v>
      </c>
      <c r="F20" s="81" t="s">
        <v>1083</v>
      </c>
      <c r="G20" s="80" t="s">
        <v>272</v>
      </c>
      <c r="H20" s="82" t="s">
        <v>1137</v>
      </c>
      <c r="I20" s="81" t="s">
        <v>1352</v>
      </c>
      <c r="J20" s="84" t="s">
        <v>193</v>
      </c>
      <c r="K20" s="81" t="s">
        <v>1457</v>
      </c>
      <c r="L20" s="81"/>
      <c r="M20" s="80" t="s">
        <v>493</v>
      </c>
      <c r="N20" s="81" t="s">
        <v>39</v>
      </c>
      <c r="O20" s="81" t="s">
        <v>1537</v>
      </c>
      <c r="P20" s="81" t="s">
        <v>1350</v>
      </c>
      <c r="Q20" s="81" t="s">
        <v>932</v>
      </c>
      <c r="R20" s="81"/>
      <c r="S20" s="81" t="s">
        <v>1613</v>
      </c>
      <c r="T20" s="81" t="s">
        <v>1026</v>
      </c>
    </row>
    <row r="21" spans="1:20" x14ac:dyDescent="0.2">
      <c r="A21" s="80" t="s">
        <v>205</v>
      </c>
      <c r="B21" s="80" t="s">
        <v>916</v>
      </c>
      <c r="C21" s="81" t="s">
        <v>935</v>
      </c>
      <c r="D21" s="81" t="s">
        <v>1030</v>
      </c>
      <c r="E21" s="81" t="s">
        <v>261</v>
      </c>
      <c r="F21" s="81" t="s">
        <v>935</v>
      </c>
      <c r="G21" s="80" t="s">
        <v>814</v>
      </c>
      <c r="H21" s="82" t="s">
        <v>1138</v>
      </c>
      <c r="I21" s="81" t="s">
        <v>1080</v>
      </c>
      <c r="J21" s="80" t="s">
        <v>499</v>
      </c>
      <c r="K21" s="81" t="s">
        <v>1349</v>
      </c>
      <c r="L21" s="81"/>
      <c r="M21" s="80" t="s">
        <v>191</v>
      </c>
      <c r="N21" s="81" t="s">
        <v>932</v>
      </c>
      <c r="O21" s="81" t="s">
        <v>1032</v>
      </c>
      <c r="P21" s="81" t="s">
        <v>1026</v>
      </c>
      <c r="Q21" s="81" t="s">
        <v>1508</v>
      </c>
      <c r="R21" s="81"/>
      <c r="S21" s="81" t="s">
        <v>1614</v>
      </c>
      <c r="T21" s="81" t="s">
        <v>1645</v>
      </c>
    </row>
    <row r="22" spans="1:20" x14ac:dyDescent="0.2">
      <c r="A22" s="80" t="s">
        <v>508</v>
      </c>
      <c r="B22" s="80" t="s">
        <v>820</v>
      </c>
      <c r="C22" s="81" t="s">
        <v>936</v>
      </c>
      <c r="D22" s="81" t="s">
        <v>1031</v>
      </c>
      <c r="E22" s="81" t="s">
        <v>197</v>
      </c>
      <c r="F22" s="81" t="s">
        <v>936</v>
      </c>
      <c r="G22" s="80" t="s">
        <v>277</v>
      </c>
      <c r="H22" s="82" t="s">
        <v>1139</v>
      </c>
      <c r="I22" s="81" t="s">
        <v>1353</v>
      </c>
      <c r="J22" s="80" t="s">
        <v>22</v>
      </c>
      <c r="K22" s="81" t="s">
        <v>1462</v>
      </c>
      <c r="L22" s="81"/>
      <c r="M22" s="80" t="s">
        <v>535</v>
      </c>
      <c r="N22" s="81" t="s">
        <v>1508</v>
      </c>
      <c r="O22" s="81" t="s">
        <v>936</v>
      </c>
      <c r="P22" s="81" t="s">
        <v>1571</v>
      </c>
      <c r="Q22" s="81" t="s">
        <v>933</v>
      </c>
      <c r="R22" s="81"/>
      <c r="S22" s="81" t="s">
        <v>937</v>
      </c>
      <c r="T22" s="81" t="s">
        <v>1648</v>
      </c>
    </row>
    <row r="23" spans="1:20" x14ac:dyDescent="0.2">
      <c r="A23" s="80" t="s">
        <v>292</v>
      </c>
      <c r="B23" s="80" t="s">
        <v>115</v>
      </c>
      <c r="C23" s="81" t="s">
        <v>936</v>
      </c>
      <c r="D23" s="81" t="s">
        <v>1032</v>
      </c>
      <c r="E23" s="81" t="s">
        <v>37</v>
      </c>
      <c r="F23" s="81" t="s">
        <v>1084</v>
      </c>
      <c r="G23" s="80" t="s">
        <v>278</v>
      </c>
      <c r="H23" s="82" t="s">
        <v>1140</v>
      </c>
      <c r="I23" s="81" t="s">
        <v>1354</v>
      </c>
      <c r="J23" s="80" t="s">
        <v>266</v>
      </c>
      <c r="K23" s="81" t="s">
        <v>1465</v>
      </c>
      <c r="L23" s="81"/>
      <c r="M23" s="80" t="s">
        <v>115</v>
      </c>
      <c r="N23" s="81" t="s">
        <v>933</v>
      </c>
      <c r="O23" s="81" t="s">
        <v>1084</v>
      </c>
      <c r="P23" s="81" t="s">
        <v>1572</v>
      </c>
      <c r="Q23" s="81" t="s">
        <v>1353</v>
      </c>
      <c r="R23" s="81"/>
      <c r="S23" s="81" t="s">
        <v>941</v>
      </c>
      <c r="T23" s="81" t="s">
        <v>1351</v>
      </c>
    </row>
    <row r="24" spans="1:20" x14ac:dyDescent="0.2">
      <c r="A24" s="80" t="s">
        <v>770</v>
      </c>
      <c r="B24" s="80" t="s">
        <v>33</v>
      </c>
      <c r="C24" s="81" t="s">
        <v>937</v>
      </c>
      <c r="D24" s="81" t="s">
        <v>937</v>
      </c>
      <c r="E24" s="81" t="s">
        <v>22</v>
      </c>
      <c r="F24" s="81" t="s">
        <v>1085</v>
      </c>
      <c r="G24" s="80" t="s">
        <v>280</v>
      </c>
      <c r="H24" s="82" t="s">
        <v>1141</v>
      </c>
      <c r="I24" s="81" t="s">
        <v>1355</v>
      </c>
      <c r="J24" s="80" t="s">
        <v>267</v>
      </c>
      <c r="K24" s="81" t="s">
        <v>1467</v>
      </c>
      <c r="L24" s="81"/>
      <c r="M24" s="80" t="s">
        <v>33</v>
      </c>
      <c r="N24" s="81" t="s">
        <v>1080</v>
      </c>
      <c r="O24" s="81" t="s">
        <v>938</v>
      </c>
      <c r="P24" s="81" t="s">
        <v>1573</v>
      </c>
      <c r="Q24" s="81" t="s">
        <v>1031</v>
      </c>
      <c r="R24" s="81"/>
      <c r="S24" s="81" t="s">
        <v>1615</v>
      </c>
      <c r="T24" s="81" t="s">
        <v>932</v>
      </c>
    </row>
    <row r="25" spans="1:20" x14ac:dyDescent="0.2">
      <c r="A25" s="80" t="s">
        <v>298</v>
      </c>
      <c r="B25" s="80" t="s">
        <v>187</v>
      </c>
      <c r="C25" s="81" t="s">
        <v>938</v>
      </c>
      <c r="D25" s="81" t="s">
        <v>1033</v>
      </c>
      <c r="E25" s="81" t="s">
        <v>266</v>
      </c>
      <c r="F25" s="81" t="s">
        <v>937</v>
      </c>
      <c r="G25" s="80" t="s">
        <v>283</v>
      </c>
      <c r="H25" s="82" t="s">
        <v>1142</v>
      </c>
      <c r="I25" s="81" t="s">
        <v>934</v>
      </c>
      <c r="J25" s="80" t="s">
        <v>507</v>
      </c>
      <c r="K25" s="81" t="s">
        <v>1469</v>
      </c>
      <c r="L25" s="81"/>
      <c r="M25" s="84" t="s">
        <v>193</v>
      </c>
      <c r="N25" s="81" t="s">
        <v>1353</v>
      </c>
      <c r="O25" s="81" t="s">
        <v>1034</v>
      </c>
      <c r="P25" s="81" t="s">
        <v>932</v>
      </c>
      <c r="Q25" s="81" t="s">
        <v>1603</v>
      </c>
      <c r="R25" s="81"/>
      <c r="S25" s="81" t="s">
        <v>1363</v>
      </c>
      <c r="T25" s="81" t="s">
        <v>932</v>
      </c>
    </row>
    <row r="26" spans="1:20" x14ac:dyDescent="0.2">
      <c r="A26" s="80" t="s">
        <v>299</v>
      </c>
      <c r="B26" s="80" t="s">
        <v>261</v>
      </c>
      <c r="C26" s="81" t="s">
        <v>939</v>
      </c>
      <c r="D26" s="81" t="s">
        <v>940</v>
      </c>
      <c r="E26" s="81" t="s">
        <v>870</v>
      </c>
      <c r="F26" s="81" t="s">
        <v>938</v>
      </c>
      <c r="G26" s="80" t="s">
        <v>284</v>
      </c>
      <c r="H26" s="82" t="s">
        <v>1143</v>
      </c>
      <c r="I26" s="81" t="s">
        <v>1356</v>
      </c>
      <c r="J26" s="80" t="s">
        <v>42</v>
      </c>
      <c r="K26" s="81" t="s">
        <v>1351</v>
      </c>
      <c r="L26" s="81"/>
      <c r="M26" s="84" t="s">
        <v>48</v>
      </c>
      <c r="N26" s="81" t="s">
        <v>1081</v>
      </c>
      <c r="O26" s="81" t="s">
        <v>1361</v>
      </c>
      <c r="P26" s="81" t="s">
        <v>1352</v>
      </c>
      <c r="Q26" s="81" t="s">
        <v>1032</v>
      </c>
      <c r="R26" s="81"/>
      <c r="S26" s="81" t="s">
        <v>298</v>
      </c>
      <c r="T26" s="81" t="s">
        <v>1508</v>
      </c>
    </row>
    <row r="27" spans="1:20" x14ac:dyDescent="0.2">
      <c r="A27" s="80" t="s">
        <v>306</v>
      </c>
      <c r="B27" s="80" t="s">
        <v>506</v>
      </c>
      <c r="C27" s="81" t="s">
        <v>940</v>
      </c>
      <c r="D27" s="81" t="s">
        <v>1034</v>
      </c>
      <c r="E27" s="81" t="s">
        <v>447</v>
      </c>
      <c r="F27" s="81" t="s">
        <v>940</v>
      </c>
      <c r="G27" s="80" t="s">
        <v>286</v>
      </c>
      <c r="H27" s="82" t="s">
        <v>1144</v>
      </c>
      <c r="I27" s="81" t="s">
        <v>1032</v>
      </c>
      <c r="J27" s="80" t="s">
        <v>757</v>
      </c>
      <c r="K27" s="81" t="s">
        <v>40</v>
      </c>
      <c r="L27" s="81"/>
      <c r="M27" s="80" t="s">
        <v>536</v>
      </c>
      <c r="N27" s="81" t="s">
        <v>1509</v>
      </c>
      <c r="O27" s="81" t="s">
        <v>1538</v>
      </c>
      <c r="P27" s="81" t="s">
        <v>1574</v>
      </c>
      <c r="Q27" s="81" t="s">
        <v>935</v>
      </c>
      <c r="R27" s="81"/>
      <c r="S27" s="81" t="s">
        <v>308</v>
      </c>
      <c r="T27" s="81" t="s">
        <v>1652</v>
      </c>
    </row>
    <row r="28" spans="1:20" x14ac:dyDescent="0.2">
      <c r="A28" s="80" t="s">
        <v>539</v>
      </c>
      <c r="B28" s="80" t="s">
        <v>452</v>
      </c>
      <c r="C28" s="81" t="s">
        <v>941</v>
      </c>
      <c r="D28" s="81" t="s">
        <v>1034</v>
      </c>
      <c r="E28" s="81" t="s">
        <v>267</v>
      </c>
      <c r="F28" s="81" t="s">
        <v>943</v>
      </c>
      <c r="G28" s="80" t="s">
        <v>205</v>
      </c>
      <c r="H28" s="82" t="s">
        <v>1145</v>
      </c>
      <c r="I28" s="81" t="s">
        <v>936</v>
      </c>
      <c r="J28" s="80" t="s">
        <v>271</v>
      </c>
      <c r="K28" s="81" t="s">
        <v>1474</v>
      </c>
      <c r="L28" s="81"/>
      <c r="M28" s="84" t="s">
        <v>709</v>
      </c>
      <c r="N28" s="81" t="s">
        <v>935</v>
      </c>
      <c r="O28" s="81" t="s">
        <v>944</v>
      </c>
      <c r="P28" s="81" t="s">
        <v>1031</v>
      </c>
      <c r="Q28" s="81" t="s">
        <v>936</v>
      </c>
      <c r="R28" s="81"/>
      <c r="S28" s="81" t="s">
        <v>310</v>
      </c>
      <c r="T28" s="81" t="s">
        <v>1352</v>
      </c>
    </row>
    <row r="29" spans="1:20" x14ac:dyDescent="0.2">
      <c r="A29" s="80" t="s">
        <v>307</v>
      </c>
      <c r="B29" s="80" t="s">
        <v>37</v>
      </c>
      <c r="C29" s="81" t="s">
        <v>942</v>
      </c>
      <c r="D29" s="81" t="s">
        <v>944</v>
      </c>
      <c r="E29" s="81" t="s">
        <v>507</v>
      </c>
      <c r="F29" s="81" t="s">
        <v>1086</v>
      </c>
      <c r="G29" s="80" t="s">
        <v>194</v>
      </c>
      <c r="H29" s="82" t="s">
        <v>1146</v>
      </c>
      <c r="I29" s="81" t="s">
        <v>1357</v>
      </c>
      <c r="J29" s="80" t="s">
        <v>272</v>
      </c>
      <c r="K29" s="81" t="s">
        <v>1476</v>
      </c>
      <c r="L29" s="81"/>
      <c r="M29" s="80" t="s">
        <v>264</v>
      </c>
      <c r="N29" s="81" t="s">
        <v>936</v>
      </c>
      <c r="O29" s="81" t="s">
        <v>1364</v>
      </c>
      <c r="P29" s="81" t="s">
        <v>1575</v>
      </c>
      <c r="Q29" s="81" t="s">
        <v>1085</v>
      </c>
      <c r="R29" s="81"/>
      <c r="S29" s="81" t="s">
        <v>1366</v>
      </c>
      <c r="T29" s="81" t="s">
        <v>1354</v>
      </c>
    </row>
    <row r="30" spans="1:20" x14ac:dyDescent="0.2">
      <c r="A30" s="80" t="s">
        <v>310</v>
      </c>
      <c r="B30" s="80" t="s">
        <v>262</v>
      </c>
      <c r="C30" s="81" t="s">
        <v>943</v>
      </c>
      <c r="D30" s="81" t="s">
        <v>944</v>
      </c>
      <c r="E30" s="81" t="s">
        <v>43</v>
      </c>
      <c r="F30" s="81" t="s">
        <v>1087</v>
      </c>
      <c r="G30" s="80" t="s">
        <v>508</v>
      </c>
      <c r="H30" s="82" t="s">
        <v>1147</v>
      </c>
      <c r="I30" s="81" t="s">
        <v>1085</v>
      </c>
      <c r="J30" s="80" t="s">
        <v>105</v>
      </c>
      <c r="K30" s="81" t="s">
        <v>1478</v>
      </c>
      <c r="L30" s="81"/>
      <c r="M30" s="80" t="s">
        <v>736</v>
      </c>
      <c r="N30" s="81" t="s">
        <v>937</v>
      </c>
      <c r="O30" s="81" t="s">
        <v>1539</v>
      </c>
      <c r="P30" s="81" t="s">
        <v>939</v>
      </c>
      <c r="Q30" s="81" t="s">
        <v>1604</v>
      </c>
      <c r="R30" s="81"/>
      <c r="S30" s="81" t="s">
        <v>1576</v>
      </c>
      <c r="T30" s="81" t="s">
        <v>1656</v>
      </c>
    </row>
    <row r="31" spans="1:20" x14ac:dyDescent="0.2">
      <c r="A31" s="80" t="s">
        <v>71</v>
      </c>
      <c r="B31" s="80" t="s">
        <v>263</v>
      </c>
      <c r="C31" s="81" t="s">
        <v>944</v>
      </c>
      <c r="D31" s="81" t="s">
        <v>1035</v>
      </c>
      <c r="E31" s="81" t="s">
        <v>757</v>
      </c>
      <c r="F31" s="81" t="s">
        <v>946</v>
      </c>
      <c r="G31" s="80" t="s">
        <v>551</v>
      </c>
      <c r="H31" s="82" t="s">
        <v>1148</v>
      </c>
      <c r="I31" s="81" t="s">
        <v>1358</v>
      </c>
      <c r="J31" s="80" t="s">
        <v>814</v>
      </c>
      <c r="K31" s="81" t="s">
        <v>1480</v>
      </c>
      <c r="L31" s="81"/>
      <c r="M31" s="80" t="s">
        <v>22</v>
      </c>
      <c r="N31" s="81" t="s">
        <v>1510</v>
      </c>
      <c r="O31" s="81" t="s">
        <v>1087</v>
      </c>
      <c r="P31" s="81" t="s">
        <v>940</v>
      </c>
      <c r="Q31" s="81" t="s">
        <v>937</v>
      </c>
      <c r="R31" s="81"/>
      <c r="S31" s="81" t="s">
        <v>1616</v>
      </c>
      <c r="T31" s="81" t="s">
        <v>1031</v>
      </c>
    </row>
    <row r="32" spans="1:20" x14ac:dyDescent="0.2">
      <c r="A32" s="80" t="s">
        <v>74</v>
      </c>
      <c r="B32" s="80" t="s">
        <v>736</v>
      </c>
      <c r="C32" s="81" t="s">
        <v>945</v>
      </c>
      <c r="D32" s="81" t="s">
        <v>1036</v>
      </c>
      <c r="E32" s="81" t="s">
        <v>272</v>
      </c>
      <c r="F32" s="81" t="s">
        <v>1088</v>
      </c>
      <c r="G32" s="80" t="s">
        <v>289</v>
      </c>
      <c r="H32" s="82" t="s">
        <v>1149</v>
      </c>
      <c r="I32" s="81" t="s">
        <v>937</v>
      </c>
      <c r="J32" s="80" t="s">
        <v>277</v>
      </c>
      <c r="K32" s="81" t="s">
        <v>1482</v>
      </c>
      <c r="L32" s="81"/>
      <c r="M32" s="80" t="s">
        <v>265</v>
      </c>
      <c r="N32" s="81" t="s">
        <v>1511</v>
      </c>
      <c r="O32" s="81" t="s">
        <v>1087</v>
      </c>
      <c r="P32" s="81" t="s">
        <v>1363</v>
      </c>
      <c r="Q32" s="81" t="s">
        <v>1033</v>
      </c>
      <c r="R32" s="81"/>
      <c r="S32" s="81" t="s">
        <v>1617</v>
      </c>
      <c r="T32" s="81" t="s">
        <v>1603</v>
      </c>
    </row>
    <row r="33" spans="1:20" x14ac:dyDescent="0.2">
      <c r="A33" s="80" t="s">
        <v>76</v>
      </c>
      <c r="B33" s="80" t="s">
        <v>22</v>
      </c>
      <c r="C33" s="81" t="s">
        <v>946</v>
      </c>
      <c r="D33" s="81" t="s">
        <v>946</v>
      </c>
      <c r="E33" s="81" t="s">
        <v>134</v>
      </c>
      <c r="F33" s="81" t="s">
        <v>1089</v>
      </c>
      <c r="G33" s="80" t="s">
        <v>292</v>
      </c>
      <c r="H33" s="82" t="s">
        <v>1150</v>
      </c>
      <c r="I33" s="81" t="s">
        <v>938</v>
      </c>
      <c r="J33" s="80" t="s">
        <v>278</v>
      </c>
      <c r="K33" s="81" t="s">
        <v>1483</v>
      </c>
      <c r="L33" s="81"/>
      <c r="M33" s="80" t="s">
        <v>723</v>
      </c>
      <c r="N33" s="81" t="s">
        <v>938</v>
      </c>
      <c r="O33" s="81" t="s">
        <v>946</v>
      </c>
      <c r="P33" s="81" t="s">
        <v>1087</v>
      </c>
      <c r="Q33" s="81" t="s">
        <v>1605</v>
      </c>
      <c r="R33" s="81"/>
      <c r="S33" s="81" t="s">
        <v>1618</v>
      </c>
      <c r="T33" s="81" t="s">
        <v>1032</v>
      </c>
    </row>
    <row r="34" spans="1:20" x14ac:dyDescent="0.2">
      <c r="A34" s="86" t="s">
        <v>652</v>
      </c>
      <c r="B34" s="80" t="s">
        <v>265</v>
      </c>
      <c r="C34" s="81" t="s">
        <v>947</v>
      </c>
      <c r="D34" s="81" t="s">
        <v>1037</v>
      </c>
      <c r="E34" s="81" t="s">
        <v>105</v>
      </c>
      <c r="F34" s="81" t="s">
        <v>948</v>
      </c>
      <c r="G34" s="80" t="s">
        <v>293</v>
      </c>
      <c r="H34" s="82" t="s">
        <v>1151</v>
      </c>
      <c r="I34" s="81" t="s">
        <v>939</v>
      </c>
      <c r="J34" s="80" t="s">
        <v>279</v>
      </c>
      <c r="K34" s="81" t="s">
        <v>1486</v>
      </c>
      <c r="L34" s="81"/>
      <c r="M34" s="80" t="s">
        <v>267</v>
      </c>
      <c r="N34" s="81" t="s">
        <v>1512</v>
      </c>
      <c r="O34" s="81" t="s">
        <v>1540</v>
      </c>
      <c r="P34" s="81" t="s">
        <v>1036</v>
      </c>
      <c r="Q34" s="81" t="s">
        <v>938</v>
      </c>
      <c r="R34" s="81"/>
      <c r="S34" s="81" t="s">
        <v>958</v>
      </c>
      <c r="T34" s="81" t="s">
        <v>935</v>
      </c>
    </row>
    <row r="35" spans="1:20" x14ac:dyDescent="0.2">
      <c r="A35" s="80" t="s">
        <v>315</v>
      </c>
      <c r="B35" s="80" t="s">
        <v>266</v>
      </c>
      <c r="C35" s="81" t="s">
        <v>948</v>
      </c>
      <c r="D35" s="81" t="s">
        <v>1038</v>
      </c>
      <c r="E35" s="81" t="s">
        <v>814</v>
      </c>
      <c r="F35" s="81" t="s">
        <v>1090</v>
      </c>
      <c r="G35" s="80" t="s">
        <v>294</v>
      </c>
      <c r="H35" s="82" t="s">
        <v>1152</v>
      </c>
      <c r="I35" s="81" t="s">
        <v>940</v>
      </c>
      <c r="J35" s="84" t="s">
        <v>724</v>
      </c>
      <c r="K35" s="81" t="s">
        <v>1488</v>
      </c>
      <c r="L35" s="81"/>
      <c r="M35" s="84" t="s">
        <v>45</v>
      </c>
      <c r="N35" s="81" t="s">
        <v>940</v>
      </c>
      <c r="O35" s="81" t="s">
        <v>1541</v>
      </c>
      <c r="P35" s="81" t="s">
        <v>1036</v>
      </c>
      <c r="Q35" s="81" t="s">
        <v>939</v>
      </c>
      <c r="R35" s="81"/>
      <c r="S35" s="81" t="s">
        <v>1044</v>
      </c>
      <c r="T35" s="81" t="s">
        <v>1661</v>
      </c>
    </row>
    <row r="36" spans="1:20" x14ac:dyDescent="0.2">
      <c r="A36" s="80" t="s">
        <v>317</v>
      </c>
      <c r="B36" s="80" t="s">
        <v>870</v>
      </c>
      <c r="C36" s="81" t="s">
        <v>949</v>
      </c>
      <c r="D36" s="81" t="s">
        <v>1038</v>
      </c>
      <c r="E36" s="81" t="s">
        <v>275</v>
      </c>
      <c r="F36" s="81" t="s">
        <v>949</v>
      </c>
      <c r="G36" s="80" t="s">
        <v>298</v>
      </c>
      <c r="H36" s="82" t="s">
        <v>1153</v>
      </c>
      <c r="I36" s="81" t="s">
        <v>941</v>
      </c>
      <c r="J36" s="80" t="s">
        <v>283</v>
      </c>
      <c r="K36" s="81" t="s">
        <v>1490</v>
      </c>
      <c r="L36" s="81"/>
      <c r="M36" s="80" t="s">
        <v>256</v>
      </c>
      <c r="N36" s="81" t="s">
        <v>941</v>
      </c>
      <c r="O36" s="81" t="s">
        <v>1542</v>
      </c>
      <c r="P36" s="81" t="s">
        <v>1038</v>
      </c>
      <c r="Q36" s="81" t="s">
        <v>940</v>
      </c>
      <c r="R36" s="81"/>
      <c r="S36" s="81" t="s">
        <v>1447</v>
      </c>
      <c r="T36" s="81" t="s">
        <v>936</v>
      </c>
    </row>
    <row r="37" spans="1:20" x14ac:dyDescent="0.2">
      <c r="A37" s="80" t="s">
        <v>89</v>
      </c>
      <c r="B37" s="86" t="s">
        <v>639</v>
      </c>
      <c r="C37" s="81" t="s">
        <v>950</v>
      </c>
      <c r="D37" s="81" t="s">
        <v>948</v>
      </c>
      <c r="E37" s="81" t="s">
        <v>277</v>
      </c>
      <c r="F37" s="81" t="s">
        <v>1091</v>
      </c>
      <c r="G37" s="80" t="s">
        <v>303</v>
      </c>
      <c r="H37" s="82" t="s">
        <v>1154</v>
      </c>
      <c r="I37" s="81" t="s">
        <v>1359</v>
      </c>
      <c r="J37" s="80" t="s">
        <v>284</v>
      </c>
      <c r="K37" s="81" t="s">
        <v>1492</v>
      </c>
      <c r="L37" s="81"/>
      <c r="M37" s="80" t="s">
        <v>757</v>
      </c>
      <c r="N37" s="81" t="s">
        <v>1513</v>
      </c>
      <c r="O37" s="81" t="s">
        <v>948</v>
      </c>
      <c r="P37" s="81" t="s">
        <v>948</v>
      </c>
      <c r="Q37" s="81" t="s">
        <v>943</v>
      </c>
      <c r="R37" s="81"/>
      <c r="S37" s="81" t="s">
        <v>318</v>
      </c>
      <c r="T37" s="81" t="s">
        <v>1085</v>
      </c>
    </row>
    <row r="38" spans="1:20" x14ac:dyDescent="0.2">
      <c r="A38" s="80" t="s">
        <v>335</v>
      </c>
      <c r="B38" s="80" t="s">
        <v>447</v>
      </c>
      <c r="C38" s="81" t="s">
        <v>951</v>
      </c>
      <c r="D38" s="81" t="s">
        <v>1039</v>
      </c>
      <c r="E38" s="81" t="s">
        <v>278</v>
      </c>
      <c r="F38" s="81" t="s">
        <v>951</v>
      </c>
      <c r="G38" s="80" t="s">
        <v>307</v>
      </c>
      <c r="H38" s="82" t="s">
        <v>1155</v>
      </c>
      <c r="I38" s="81" t="s">
        <v>1034</v>
      </c>
      <c r="J38" s="80" t="s">
        <v>202</v>
      </c>
      <c r="K38" s="81" t="s">
        <v>1414</v>
      </c>
      <c r="L38" s="81"/>
      <c r="M38" s="80" t="s">
        <v>272</v>
      </c>
      <c r="N38" s="81" t="s">
        <v>944</v>
      </c>
      <c r="O38" s="81" t="s">
        <v>1543</v>
      </c>
      <c r="P38" s="81" t="s">
        <v>1091</v>
      </c>
      <c r="Q38" s="81" t="s">
        <v>944</v>
      </c>
      <c r="R38" s="81"/>
      <c r="S38" s="81" t="s">
        <v>1619</v>
      </c>
      <c r="T38" s="81" t="s">
        <v>937</v>
      </c>
    </row>
    <row r="39" spans="1:20" x14ac:dyDescent="0.2">
      <c r="A39" s="80" t="s">
        <v>325</v>
      </c>
      <c r="B39" s="80" t="s">
        <v>267</v>
      </c>
      <c r="C39" s="81" t="s">
        <v>952</v>
      </c>
      <c r="D39" s="81" t="s">
        <v>1040</v>
      </c>
      <c r="E39" s="81" t="s">
        <v>280</v>
      </c>
      <c r="F39" s="81" t="s">
        <v>952</v>
      </c>
      <c r="G39" s="80" t="s">
        <v>308</v>
      </c>
      <c r="H39" s="81" t="s">
        <v>1156</v>
      </c>
      <c r="I39" s="81" t="s">
        <v>1360</v>
      </c>
      <c r="J39" s="80" t="s">
        <v>473</v>
      </c>
      <c r="K39" s="81" t="s">
        <v>946</v>
      </c>
      <c r="L39" s="81"/>
      <c r="M39" s="80" t="s">
        <v>105</v>
      </c>
      <c r="N39" s="81" t="s">
        <v>1363</v>
      </c>
      <c r="O39" s="81" t="s">
        <v>1544</v>
      </c>
      <c r="P39" s="81" t="s">
        <v>951</v>
      </c>
      <c r="Q39" s="81" t="s">
        <v>1363</v>
      </c>
      <c r="R39" s="81"/>
      <c r="S39" s="81" t="s">
        <v>1620</v>
      </c>
      <c r="T39" s="81" t="s">
        <v>1665</v>
      </c>
    </row>
    <row r="40" spans="1:20" x14ac:dyDescent="0.2">
      <c r="A40" s="80" t="s">
        <v>745</v>
      </c>
      <c r="B40" s="80" t="s">
        <v>507</v>
      </c>
      <c r="C40" s="81" t="s">
        <v>953</v>
      </c>
      <c r="D40" s="81" t="s">
        <v>951</v>
      </c>
      <c r="E40" s="81" t="s">
        <v>283</v>
      </c>
      <c r="F40" s="81" t="s">
        <v>952</v>
      </c>
      <c r="G40" s="80" t="s">
        <v>311</v>
      </c>
      <c r="H40" s="82" t="s">
        <v>1157</v>
      </c>
      <c r="I40" s="81" t="s">
        <v>1361</v>
      </c>
      <c r="J40" s="80" t="s">
        <v>205</v>
      </c>
      <c r="K40" s="81" t="s">
        <v>1416</v>
      </c>
      <c r="L40" s="81"/>
      <c r="M40" s="80" t="s">
        <v>814</v>
      </c>
      <c r="N40" s="81" t="s">
        <v>1087</v>
      </c>
      <c r="O40" s="81" t="s">
        <v>952</v>
      </c>
      <c r="P40" s="81" t="s">
        <v>952</v>
      </c>
      <c r="Q40" s="81" t="s">
        <v>1539</v>
      </c>
      <c r="R40" s="81"/>
      <c r="S40" s="81" t="s">
        <v>1621</v>
      </c>
      <c r="T40" s="81" t="s">
        <v>1667</v>
      </c>
    </row>
    <row r="41" spans="1:20" x14ac:dyDescent="0.2">
      <c r="A41" s="80" t="s">
        <v>196</v>
      </c>
      <c r="B41" s="80" t="s">
        <v>42</v>
      </c>
      <c r="C41" s="81" t="s">
        <v>954</v>
      </c>
      <c r="D41" s="81" t="s">
        <v>953</v>
      </c>
      <c r="E41" s="81" t="s">
        <v>284</v>
      </c>
      <c r="F41" s="81" t="s">
        <v>953</v>
      </c>
      <c r="G41" s="80" t="s">
        <v>725</v>
      </c>
      <c r="H41" s="82" t="s">
        <v>1158</v>
      </c>
      <c r="I41" s="81" t="s">
        <v>1362</v>
      </c>
      <c r="J41" s="80" t="s">
        <v>194</v>
      </c>
      <c r="K41" s="81" t="s">
        <v>1419</v>
      </c>
      <c r="L41" s="81"/>
      <c r="M41" s="80" t="s">
        <v>522</v>
      </c>
      <c r="N41" s="81" t="s">
        <v>946</v>
      </c>
      <c r="O41" s="81" t="s">
        <v>1041</v>
      </c>
      <c r="P41" s="81" t="s">
        <v>310</v>
      </c>
      <c r="Q41" s="81" t="s">
        <v>1539</v>
      </c>
      <c r="R41" s="81"/>
      <c r="S41" s="81" t="s">
        <v>968</v>
      </c>
      <c r="T41" s="81" t="s">
        <v>938</v>
      </c>
    </row>
    <row r="42" spans="1:20" x14ac:dyDescent="0.2">
      <c r="A42" s="80" t="s">
        <v>339</v>
      </c>
      <c r="B42" s="80" t="s">
        <v>43</v>
      </c>
      <c r="C42" s="81" t="s">
        <v>955</v>
      </c>
      <c r="D42" s="81" t="s">
        <v>1041</v>
      </c>
      <c r="E42" s="81" t="s">
        <v>201</v>
      </c>
      <c r="F42" s="81" t="s">
        <v>1092</v>
      </c>
      <c r="G42" s="80" t="s">
        <v>68</v>
      </c>
      <c r="H42" s="82" t="s">
        <v>1159</v>
      </c>
      <c r="I42" s="81" t="s">
        <v>1086</v>
      </c>
      <c r="J42" s="80" t="s">
        <v>508</v>
      </c>
      <c r="K42" s="81" t="s">
        <v>1423</v>
      </c>
      <c r="L42" s="81"/>
      <c r="M42" s="80" t="s">
        <v>278</v>
      </c>
      <c r="N42" s="81" t="s">
        <v>1365</v>
      </c>
      <c r="O42" s="81" t="s">
        <v>1366</v>
      </c>
      <c r="P42" s="81" t="s">
        <v>310</v>
      </c>
      <c r="Q42" s="81" t="s">
        <v>1087</v>
      </c>
      <c r="R42" s="81"/>
      <c r="S42" s="81" t="s">
        <v>1622</v>
      </c>
      <c r="T42" s="81" t="s">
        <v>1512</v>
      </c>
    </row>
    <row r="43" spans="1:20" x14ac:dyDescent="0.2">
      <c r="A43" s="84" t="s">
        <v>688</v>
      </c>
      <c r="B43" s="80" t="s">
        <v>44</v>
      </c>
      <c r="C43" s="81" t="s">
        <v>956</v>
      </c>
      <c r="D43" s="81" t="s">
        <v>954</v>
      </c>
      <c r="E43" s="81" t="s">
        <v>286</v>
      </c>
      <c r="F43" s="81" t="s">
        <v>955</v>
      </c>
      <c r="G43" s="80" t="s">
        <v>71</v>
      </c>
      <c r="H43" s="82" t="s">
        <v>1160</v>
      </c>
      <c r="I43" s="81" t="s">
        <v>1363</v>
      </c>
      <c r="J43" s="80" t="s">
        <v>290</v>
      </c>
      <c r="K43" s="81" t="s">
        <v>1427</v>
      </c>
      <c r="L43" s="81"/>
      <c r="M43" s="84" t="s">
        <v>724</v>
      </c>
      <c r="N43" s="81" t="s">
        <v>948</v>
      </c>
      <c r="O43" s="81" t="s">
        <v>1545</v>
      </c>
      <c r="P43" s="81" t="s">
        <v>1366</v>
      </c>
      <c r="Q43" s="81" t="s">
        <v>1036</v>
      </c>
      <c r="R43" s="81"/>
      <c r="S43" s="81" t="s">
        <v>1550</v>
      </c>
      <c r="T43" s="81" t="s">
        <v>939</v>
      </c>
    </row>
    <row r="44" spans="1:20" x14ac:dyDescent="0.2">
      <c r="A44" s="80" t="s">
        <v>94</v>
      </c>
      <c r="B44" s="80" t="s">
        <v>272</v>
      </c>
      <c r="C44" s="81" t="s">
        <v>957</v>
      </c>
      <c r="D44" s="81" t="s">
        <v>955</v>
      </c>
      <c r="E44" s="81" t="s">
        <v>202</v>
      </c>
      <c r="F44" s="81" t="s">
        <v>1093</v>
      </c>
      <c r="G44" s="80" t="s">
        <v>316</v>
      </c>
      <c r="H44" s="82" t="s">
        <v>1161</v>
      </c>
      <c r="I44" s="81" t="s">
        <v>1364</v>
      </c>
      <c r="J44" s="80" t="s">
        <v>292</v>
      </c>
      <c r="K44" s="81" t="s">
        <v>1431</v>
      </c>
      <c r="L44" s="81"/>
      <c r="M44" s="80" t="s">
        <v>280</v>
      </c>
      <c r="N44" s="81" t="s">
        <v>1090</v>
      </c>
      <c r="O44" s="81" t="s">
        <v>1546</v>
      </c>
      <c r="P44" s="81" t="s">
        <v>1576</v>
      </c>
      <c r="Q44" s="81" t="s">
        <v>946</v>
      </c>
      <c r="R44" s="81"/>
      <c r="S44" s="81" t="s">
        <v>1623</v>
      </c>
      <c r="T44" s="81" t="s">
        <v>940</v>
      </c>
    </row>
    <row r="45" spans="1:20" x14ac:dyDescent="0.2">
      <c r="A45" s="80" t="s">
        <v>100</v>
      </c>
      <c r="B45" s="80" t="s">
        <v>134</v>
      </c>
      <c r="C45" s="81" t="s">
        <v>958</v>
      </c>
      <c r="D45" s="81" t="s">
        <v>1042</v>
      </c>
      <c r="E45" s="81" t="s">
        <v>473</v>
      </c>
      <c r="F45" s="81" t="s">
        <v>958</v>
      </c>
      <c r="G45" s="80" t="s">
        <v>317</v>
      </c>
      <c r="H45" s="82" t="s">
        <v>1162</v>
      </c>
      <c r="I45" s="81" t="s">
        <v>1087</v>
      </c>
      <c r="J45" s="80" t="s">
        <v>294</v>
      </c>
      <c r="K45" s="81" t="s">
        <v>1433</v>
      </c>
      <c r="L45" s="81"/>
      <c r="M45" s="80" t="s">
        <v>283</v>
      </c>
      <c r="N45" s="81" t="s">
        <v>1514</v>
      </c>
      <c r="O45" s="81" t="s">
        <v>1547</v>
      </c>
      <c r="P45" s="81" t="s">
        <v>1577</v>
      </c>
      <c r="Q45" s="81" t="s">
        <v>1038</v>
      </c>
      <c r="R45" s="81"/>
      <c r="S45" s="81" t="s">
        <v>1624</v>
      </c>
      <c r="T45" s="81" t="s">
        <v>940</v>
      </c>
    </row>
    <row r="46" spans="1:20" x14ac:dyDescent="0.2">
      <c r="A46" s="80" t="s">
        <v>347</v>
      </c>
      <c r="B46" s="80" t="s">
        <v>105</v>
      </c>
      <c r="C46" s="81" t="s">
        <v>959</v>
      </c>
      <c r="D46" s="81" t="s">
        <v>1042</v>
      </c>
      <c r="E46" s="81" t="s">
        <v>205</v>
      </c>
      <c r="F46" s="81" t="s">
        <v>1094</v>
      </c>
      <c r="G46" s="80" t="s">
        <v>89</v>
      </c>
      <c r="H46" s="82" t="s">
        <v>1163</v>
      </c>
      <c r="I46" s="81" t="s">
        <v>1036</v>
      </c>
      <c r="J46" s="80" t="s">
        <v>298</v>
      </c>
      <c r="K46" s="81" t="s">
        <v>1436</v>
      </c>
      <c r="L46" s="81"/>
      <c r="M46" s="80" t="s">
        <v>202</v>
      </c>
      <c r="N46" s="81" t="s">
        <v>949</v>
      </c>
      <c r="O46" s="81" t="s">
        <v>1094</v>
      </c>
      <c r="P46" s="81" t="s">
        <v>1371</v>
      </c>
      <c r="Q46" s="81" t="s">
        <v>1541</v>
      </c>
      <c r="R46" s="81"/>
      <c r="S46" s="81" t="s">
        <v>1625</v>
      </c>
      <c r="T46" s="81" t="s">
        <v>1359</v>
      </c>
    </row>
    <row r="47" spans="1:20" x14ac:dyDescent="0.2">
      <c r="A47" s="80" t="s">
        <v>101</v>
      </c>
      <c r="B47" s="80" t="s">
        <v>268</v>
      </c>
      <c r="C47" s="81" t="s">
        <v>960</v>
      </c>
      <c r="D47" s="81" t="s">
        <v>957</v>
      </c>
      <c r="E47" s="81" t="s">
        <v>194</v>
      </c>
      <c r="F47" s="81" t="s">
        <v>959</v>
      </c>
      <c r="G47" s="80" t="s">
        <v>332</v>
      </c>
      <c r="H47" s="82" t="s">
        <v>1164</v>
      </c>
      <c r="I47" s="81" t="s">
        <v>946</v>
      </c>
      <c r="J47" s="80" t="s">
        <v>200</v>
      </c>
      <c r="K47" s="81" t="s">
        <v>1368</v>
      </c>
      <c r="L47" s="81"/>
      <c r="M47" s="80" t="s">
        <v>194</v>
      </c>
      <c r="N47" s="81" t="s">
        <v>949</v>
      </c>
      <c r="O47" s="81" t="s">
        <v>318</v>
      </c>
      <c r="P47" s="81" t="s">
        <v>1578</v>
      </c>
      <c r="Q47" s="81" t="s">
        <v>948</v>
      </c>
      <c r="R47" s="81"/>
      <c r="S47" s="81" t="s">
        <v>1626</v>
      </c>
      <c r="T47" s="81" t="s">
        <v>1359</v>
      </c>
    </row>
    <row r="48" spans="1:20" x14ac:dyDescent="0.2">
      <c r="A48" s="86" t="s">
        <v>645</v>
      </c>
      <c r="B48" s="80" t="s">
        <v>814</v>
      </c>
      <c r="C48" s="81" t="s">
        <v>961</v>
      </c>
      <c r="D48" s="81" t="s">
        <v>958</v>
      </c>
      <c r="E48" s="81" t="s">
        <v>706</v>
      </c>
      <c r="F48" s="81" t="s">
        <v>960</v>
      </c>
      <c r="G48" s="80" t="s">
        <v>196</v>
      </c>
      <c r="H48" s="82" t="s">
        <v>1165</v>
      </c>
      <c r="I48" s="81" t="s">
        <v>1365</v>
      </c>
      <c r="J48" s="80" t="s">
        <v>303</v>
      </c>
      <c r="K48" s="81" t="s">
        <v>1442</v>
      </c>
      <c r="L48" s="81"/>
      <c r="M48" s="80" t="s">
        <v>508</v>
      </c>
      <c r="N48" s="81" t="s">
        <v>951</v>
      </c>
      <c r="O48" s="81" t="s">
        <v>1373</v>
      </c>
      <c r="P48" s="81" t="s">
        <v>959</v>
      </c>
      <c r="Q48" s="81" t="s">
        <v>1090</v>
      </c>
      <c r="R48" s="81"/>
      <c r="S48" s="81" t="s">
        <v>1627</v>
      </c>
      <c r="T48" s="81" t="s">
        <v>1034</v>
      </c>
    </row>
    <row r="49" spans="1:20" x14ac:dyDescent="0.2">
      <c r="A49" s="80" t="s">
        <v>106</v>
      </c>
      <c r="B49" s="80" t="s">
        <v>917</v>
      </c>
      <c r="C49" s="81" t="s">
        <v>962</v>
      </c>
      <c r="D49" s="81" t="s">
        <v>1043</v>
      </c>
      <c r="E49" s="81" t="s">
        <v>289</v>
      </c>
      <c r="F49" s="81" t="s">
        <v>962</v>
      </c>
      <c r="G49" s="80" t="s">
        <v>96</v>
      </c>
      <c r="H49" s="82" t="s">
        <v>1166</v>
      </c>
      <c r="I49" s="81" t="s">
        <v>947</v>
      </c>
      <c r="J49" s="80" t="s">
        <v>307</v>
      </c>
      <c r="K49" s="81" t="s">
        <v>1444</v>
      </c>
      <c r="L49" s="81"/>
      <c r="M49" s="80" t="s">
        <v>290</v>
      </c>
      <c r="N49" s="81" t="s">
        <v>952</v>
      </c>
      <c r="O49" s="81" t="s">
        <v>1375</v>
      </c>
      <c r="P49" s="81" t="s">
        <v>960</v>
      </c>
      <c r="Q49" s="81" t="s">
        <v>949</v>
      </c>
      <c r="R49" s="81"/>
      <c r="S49" s="81" t="s">
        <v>1385</v>
      </c>
      <c r="T49" s="81" t="s">
        <v>1086</v>
      </c>
    </row>
    <row r="50" spans="1:20" x14ac:dyDescent="0.2">
      <c r="A50" s="80" t="s">
        <v>55</v>
      </c>
      <c r="B50" s="80" t="s">
        <v>277</v>
      </c>
      <c r="C50" s="81" t="s">
        <v>963</v>
      </c>
      <c r="D50" s="81" t="s">
        <v>1044</v>
      </c>
      <c r="E50" s="81" t="s">
        <v>290</v>
      </c>
      <c r="F50" s="81" t="s">
        <v>964</v>
      </c>
      <c r="G50" s="80" t="s">
        <v>100</v>
      </c>
      <c r="H50" s="82" t="s">
        <v>1167</v>
      </c>
      <c r="I50" s="81" t="s">
        <v>948</v>
      </c>
      <c r="J50" s="80" t="s">
        <v>308</v>
      </c>
      <c r="K50" s="81" t="s">
        <v>1447</v>
      </c>
      <c r="L50" s="81"/>
      <c r="M50" s="80" t="s">
        <v>292</v>
      </c>
      <c r="N50" s="81" t="s">
        <v>954</v>
      </c>
      <c r="O50" s="81" t="s">
        <v>964</v>
      </c>
      <c r="P50" s="81" t="s">
        <v>1579</v>
      </c>
      <c r="Q50" s="81" t="s">
        <v>951</v>
      </c>
      <c r="R50" s="81"/>
      <c r="S50" s="81" t="s">
        <v>1628</v>
      </c>
      <c r="T50" s="81" t="s">
        <v>1636</v>
      </c>
    </row>
    <row r="51" spans="1:20" x14ac:dyDescent="0.2">
      <c r="A51" s="80" t="s">
        <v>355</v>
      </c>
      <c r="B51" s="80" t="s">
        <v>779</v>
      </c>
      <c r="C51" s="81" t="s">
        <v>964</v>
      </c>
      <c r="D51" s="81" t="s">
        <v>1045</v>
      </c>
      <c r="E51" s="81" t="s">
        <v>292</v>
      </c>
      <c r="F51" s="81" t="s">
        <v>1095</v>
      </c>
      <c r="G51" s="80" t="s">
        <v>346</v>
      </c>
      <c r="H51" s="82" t="s">
        <v>1168</v>
      </c>
      <c r="I51" s="81" t="s">
        <v>951</v>
      </c>
      <c r="J51" s="80" t="s">
        <v>882</v>
      </c>
      <c r="K51" s="81" t="s">
        <v>1450</v>
      </c>
      <c r="L51" s="81"/>
      <c r="M51" s="80" t="s">
        <v>295</v>
      </c>
      <c r="N51" s="81" t="s">
        <v>955</v>
      </c>
      <c r="O51" s="81" t="s">
        <v>1548</v>
      </c>
      <c r="P51" s="81" t="s">
        <v>1580</v>
      </c>
      <c r="Q51" s="81"/>
      <c r="R51" s="81"/>
      <c r="S51" s="81" t="s">
        <v>988</v>
      </c>
      <c r="T51" s="81" t="s">
        <v>1363</v>
      </c>
    </row>
    <row r="52" spans="1:20" x14ac:dyDescent="0.2">
      <c r="A52" s="80" t="s">
        <v>360</v>
      </c>
      <c r="B52" s="80" t="s">
        <v>278</v>
      </c>
      <c r="C52" s="81" t="s">
        <v>965</v>
      </c>
      <c r="D52" s="81" t="s">
        <v>960</v>
      </c>
      <c r="E52" s="81" t="s">
        <v>293</v>
      </c>
      <c r="F52" s="81" t="s">
        <v>1051</v>
      </c>
      <c r="G52" s="80" t="s">
        <v>789</v>
      </c>
      <c r="H52" s="82" t="s">
        <v>1169</v>
      </c>
      <c r="I52" s="81" t="s">
        <v>952</v>
      </c>
      <c r="J52" s="80" t="s">
        <v>65</v>
      </c>
      <c r="K52" s="81" t="s">
        <v>1452</v>
      </c>
      <c r="L52" s="81"/>
      <c r="M52" s="84" t="s">
        <v>494</v>
      </c>
      <c r="N52" s="81" t="s">
        <v>1042</v>
      </c>
      <c r="O52" s="81" t="s">
        <v>1376</v>
      </c>
      <c r="P52" s="81" t="s">
        <v>1375</v>
      </c>
      <c r="Q52" s="81"/>
      <c r="R52" s="81"/>
      <c r="S52" s="81" t="s">
        <v>1629</v>
      </c>
      <c r="T52" s="81" t="s">
        <v>946</v>
      </c>
    </row>
    <row r="53" spans="1:20" x14ac:dyDescent="0.2">
      <c r="A53" s="80" t="s">
        <v>230</v>
      </c>
      <c r="B53" s="80" t="s">
        <v>280</v>
      </c>
      <c r="C53" s="81" t="s">
        <v>966</v>
      </c>
      <c r="D53" s="81" t="s">
        <v>1046</v>
      </c>
      <c r="E53" s="81" t="s">
        <v>298</v>
      </c>
      <c r="F53" s="81" t="s">
        <v>968</v>
      </c>
      <c r="G53" s="80" t="s">
        <v>55</v>
      </c>
      <c r="H53" s="82" t="s">
        <v>1170</v>
      </c>
      <c r="I53" s="81" t="s">
        <v>1366</v>
      </c>
      <c r="J53" s="80" t="s">
        <v>68</v>
      </c>
      <c r="K53" s="81" t="s">
        <v>1455</v>
      </c>
      <c r="L53" s="81"/>
      <c r="M53" s="80" t="s">
        <v>298</v>
      </c>
      <c r="N53" s="81" t="s">
        <v>958</v>
      </c>
      <c r="O53" s="81" t="s">
        <v>968</v>
      </c>
      <c r="P53" s="81" t="s">
        <v>1581</v>
      </c>
      <c r="Q53" s="81"/>
      <c r="R53" s="81"/>
      <c r="S53" s="81" t="s">
        <v>991</v>
      </c>
      <c r="T53" s="81" t="s">
        <v>1541</v>
      </c>
    </row>
    <row r="54" spans="1:20" x14ac:dyDescent="0.2">
      <c r="A54" s="86" t="s">
        <v>253</v>
      </c>
      <c r="B54" s="80" t="s">
        <v>281</v>
      </c>
      <c r="C54" s="81" t="s">
        <v>967</v>
      </c>
      <c r="D54" s="81" t="s">
        <v>1047</v>
      </c>
      <c r="E54" s="81" t="s">
        <v>299</v>
      </c>
      <c r="F54" s="81" t="s">
        <v>1096</v>
      </c>
      <c r="G54" s="80" t="s">
        <v>515</v>
      </c>
      <c r="H54" s="82" t="s">
        <v>1171</v>
      </c>
      <c r="I54" s="81" t="s">
        <v>1367</v>
      </c>
      <c r="J54" s="80" t="s">
        <v>74</v>
      </c>
      <c r="K54" s="81" t="s">
        <v>1458</v>
      </c>
      <c r="L54" s="81"/>
      <c r="M54" s="80" t="s">
        <v>299</v>
      </c>
      <c r="N54" s="81" t="s">
        <v>1515</v>
      </c>
      <c r="O54" s="81" t="s">
        <v>969</v>
      </c>
      <c r="P54" s="81" t="s">
        <v>337</v>
      </c>
      <c r="Q54" s="81"/>
      <c r="R54" s="81"/>
      <c r="S54" s="81" t="s">
        <v>1392</v>
      </c>
      <c r="T54" s="81" t="s">
        <v>952</v>
      </c>
    </row>
    <row r="55" spans="1:20" x14ac:dyDescent="0.2">
      <c r="A55" s="80" t="s">
        <v>361</v>
      </c>
      <c r="B55" s="80" t="s">
        <v>282</v>
      </c>
      <c r="C55" s="81" t="s">
        <v>968</v>
      </c>
      <c r="D55" s="81" t="s">
        <v>962</v>
      </c>
      <c r="E55" s="81" t="s">
        <v>200</v>
      </c>
      <c r="F55" s="81" t="s">
        <v>969</v>
      </c>
      <c r="G55" s="80" t="s">
        <v>353</v>
      </c>
      <c r="H55" s="82" t="s">
        <v>1172</v>
      </c>
      <c r="I55" s="81" t="s">
        <v>954</v>
      </c>
      <c r="J55" s="80" t="s">
        <v>75</v>
      </c>
      <c r="K55" s="81" t="s">
        <v>1460</v>
      </c>
      <c r="L55" s="81"/>
      <c r="M55" s="80" t="s">
        <v>200</v>
      </c>
      <c r="N55" s="81" t="s">
        <v>1371</v>
      </c>
      <c r="O55" s="81" t="s">
        <v>1377</v>
      </c>
      <c r="P55" s="81" t="s">
        <v>1095</v>
      </c>
      <c r="Q55" s="81"/>
      <c r="R55" s="81"/>
      <c r="S55" s="81" t="s">
        <v>1468</v>
      </c>
      <c r="T55" s="81" t="s">
        <v>310</v>
      </c>
    </row>
    <row r="56" spans="1:20" x14ac:dyDescent="0.2">
      <c r="A56" s="80" t="s">
        <v>118</v>
      </c>
      <c r="B56" s="80" t="s">
        <v>283</v>
      </c>
      <c r="C56" s="81" t="s">
        <v>969</v>
      </c>
      <c r="D56" s="81" t="s">
        <v>964</v>
      </c>
      <c r="E56" s="81" t="s">
        <v>303</v>
      </c>
      <c r="F56" s="81" t="s">
        <v>969</v>
      </c>
      <c r="G56" s="80" t="s">
        <v>85</v>
      </c>
      <c r="H56" s="82" t="s">
        <v>1173</v>
      </c>
      <c r="I56" s="81" t="s">
        <v>1368</v>
      </c>
      <c r="J56" s="80" t="s">
        <v>317</v>
      </c>
      <c r="K56" s="81" t="s">
        <v>1463</v>
      </c>
      <c r="L56" s="81"/>
      <c r="M56" s="80" t="s">
        <v>303</v>
      </c>
      <c r="N56" s="81" t="s">
        <v>959</v>
      </c>
      <c r="O56" s="81" t="s">
        <v>1549</v>
      </c>
      <c r="P56" s="81" t="s">
        <v>968</v>
      </c>
      <c r="Q56" s="81"/>
      <c r="R56" s="81"/>
      <c r="S56" s="81" t="s">
        <v>1630</v>
      </c>
      <c r="T56" s="81" t="s">
        <v>953</v>
      </c>
    </row>
    <row r="57" spans="1:20" x14ac:dyDescent="0.2">
      <c r="A57" s="80" t="s">
        <v>125</v>
      </c>
      <c r="B57" s="80" t="s">
        <v>284</v>
      </c>
      <c r="C57" s="81" t="s">
        <v>970</v>
      </c>
      <c r="D57" s="81" t="s">
        <v>1048</v>
      </c>
      <c r="E57" s="81" t="s">
        <v>304</v>
      </c>
      <c r="F57" s="81" t="s">
        <v>971</v>
      </c>
      <c r="G57" s="80" t="s">
        <v>356</v>
      </c>
      <c r="H57" s="82" t="s">
        <v>1174</v>
      </c>
      <c r="I57" s="81" t="s">
        <v>955</v>
      </c>
      <c r="J57" s="80" t="s">
        <v>82</v>
      </c>
      <c r="K57" s="81" t="s">
        <v>1095</v>
      </c>
      <c r="L57" s="81"/>
      <c r="M57" s="80" t="s">
        <v>1497</v>
      </c>
      <c r="N57" s="81" t="s">
        <v>1516</v>
      </c>
      <c r="O57" s="81" t="s">
        <v>1550</v>
      </c>
      <c r="P57" s="81" t="s">
        <v>969</v>
      </c>
      <c r="Q57" s="81"/>
      <c r="R57" s="81"/>
      <c r="S57" s="81" t="s">
        <v>1631</v>
      </c>
      <c r="T57" s="81" t="s">
        <v>1366</v>
      </c>
    </row>
    <row r="58" spans="1:20" x14ac:dyDescent="0.2">
      <c r="A58" s="80" t="s">
        <v>365</v>
      </c>
      <c r="B58" s="80" t="s">
        <v>201</v>
      </c>
      <c r="C58" s="81" t="s">
        <v>971</v>
      </c>
      <c r="D58" s="81" t="s">
        <v>1049</v>
      </c>
      <c r="E58" s="81" t="s">
        <v>306</v>
      </c>
      <c r="F58" s="81" t="s">
        <v>1097</v>
      </c>
      <c r="G58" s="86" t="s">
        <v>253</v>
      </c>
      <c r="H58" s="82" t="s">
        <v>1175</v>
      </c>
      <c r="I58" s="81" t="s">
        <v>957</v>
      </c>
      <c r="J58" s="80" t="s">
        <v>592</v>
      </c>
      <c r="K58" s="81" t="s">
        <v>1376</v>
      </c>
      <c r="L58" s="81"/>
      <c r="M58" s="80" t="s">
        <v>539</v>
      </c>
      <c r="N58" s="81" t="s">
        <v>960</v>
      </c>
      <c r="O58" s="81" t="s">
        <v>1378</v>
      </c>
      <c r="P58" s="81" t="s">
        <v>971</v>
      </c>
      <c r="Q58" s="81"/>
      <c r="R58" s="81"/>
      <c r="S58" s="81" t="s">
        <v>999</v>
      </c>
      <c r="T58" s="81" t="s">
        <v>1576</v>
      </c>
    </row>
    <row r="59" spans="1:20" x14ac:dyDescent="0.2">
      <c r="A59" s="80" t="s">
        <v>130</v>
      </c>
      <c r="B59" s="80" t="s">
        <v>286</v>
      </c>
      <c r="C59" s="81" t="s">
        <v>972</v>
      </c>
      <c r="D59" s="81" t="s">
        <v>1050</v>
      </c>
      <c r="E59" s="81" t="s">
        <v>539</v>
      </c>
      <c r="F59" s="81" t="s">
        <v>1098</v>
      </c>
      <c r="G59" s="80" t="s">
        <v>117</v>
      </c>
      <c r="H59" s="82" t="s">
        <v>1176</v>
      </c>
      <c r="I59" s="81" t="s">
        <v>958</v>
      </c>
      <c r="J59" s="84" t="s">
        <v>53</v>
      </c>
      <c r="K59" s="81" t="s">
        <v>968</v>
      </c>
      <c r="L59" s="81"/>
      <c r="M59" s="80" t="s">
        <v>307</v>
      </c>
      <c r="N59" s="81" t="s">
        <v>1373</v>
      </c>
      <c r="O59" s="81" t="s">
        <v>1381</v>
      </c>
      <c r="P59" s="81" t="s">
        <v>1582</v>
      </c>
      <c r="Q59" s="81"/>
      <c r="R59" s="81"/>
      <c r="S59" s="87" t="s">
        <v>1632</v>
      </c>
      <c r="T59" s="81" t="s">
        <v>1368</v>
      </c>
    </row>
    <row r="60" spans="1:20" x14ac:dyDescent="0.2">
      <c r="A60" s="80" t="s">
        <v>57</v>
      </c>
      <c r="B60" s="80" t="s">
        <v>202</v>
      </c>
      <c r="C60" s="81" t="s">
        <v>973</v>
      </c>
      <c r="D60" s="81" t="s">
        <v>966</v>
      </c>
      <c r="E60" s="81" t="s">
        <v>307</v>
      </c>
      <c r="F60" s="81" t="s">
        <v>1099</v>
      </c>
      <c r="G60" s="80" t="s">
        <v>119</v>
      </c>
      <c r="H60" s="82" t="s">
        <v>1177</v>
      </c>
      <c r="I60" s="81" t="s">
        <v>1369</v>
      </c>
      <c r="J60" s="80" t="s">
        <v>320</v>
      </c>
      <c r="K60" s="81" t="s">
        <v>1471</v>
      </c>
      <c r="L60" s="81"/>
      <c r="M60" s="80" t="s">
        <v>308</v>
      </c>
      <c r="N60" s="81" t="s">
        <v>1517</v>
      </c>
      <c r="O60" s="81" t="s">
        <v>1551</v>
      </c>
      <c r="P60" s="81" t="s">
        <v>973</v>
      </c>
      <c r="Q60" s="81"/>
      <c r="R60" s="81"/>
      <c r="S60" s="81" t="s">
        <v>1395</v>
      </c>
      <c r="T60" s="81" t="s">
        <v>955</v>
      </c>
    </row>
    <row r="61" spans="1:20" x14ac:dyDescent="0.2">
      <c r="A61" s="80" t="s">
        <v>371</v>
      </c>
      <c r="B61" s="80" t="s">
        <v>473</v>
      </c>
      <c r="C61" s="81" t="s">
        <v>974</v>
      </c>
      <c r="D61" s="81" t="s">
        <v>1051</v>
      </c>
      <c r="E61" s="81" t="s">
        <v>308</v>
      </c>
      <c r="F61" s="81" t="s">
        <v>1100</v>
      </c>
      <c r="G61" s="80" t="s">
        <v>125</v>
      </c>
      <c r="H61" s="82" t="s">
        <v>1178</v>
      </c>
      <c r="I61" s="81" t="s">
        <v>1370</v>
      </c>
      <c r="J61" s="80" t="s">
        <v>89</v>
      </c>
      <c r="K61" s="81" t="s">
        <v>1473</v>
      </c>
      <c r="L61" s="81"/>
      <c r="M61" s="80" t="s">
        <v>882</v>
      </c>
      <c r="N61" s="81" t="s">
        <v>1375</v>
      </c>
      <c r="O61" s="81" t="s">
        <v>1552</v>
      </c>
      <c r="P61" s="81" t="s">
        <v>1583</v>
      </c>
      <c r="Q61" s="81"/>
      <c r="R61" s="81"/>
      <c r="S61" s="81" t="s">
        <v>1000</v>
      </c>
      <c r="T61" s="81" t="s">
        <v>1646</v>
      </c>
    </row>
    <row r="62" spans="1:20" x14ac:dyDescent="0.2">
      <c r="A62" s="80" t="s">
        <v>133</v>
      </c>
      <c r="B62" s="80" t="s">
        <v>205</v>
      </c>
      <c r="C62" s="81" t="s">
        <v>975</v>
      </c>
      <c r="D62" s="81" t="s">
        <v>969</v>
      </c>
      <c r="E62" s="81" t="s">
        <v>311</v>
      </c>
      <c r="F62" s="81" t="s">
        <v>978</v>
      </c>
      <c r="G62" s="80" t="s">
        <v>368</v>
      </c>
      <c r="H62" s="82" t="s">
        <v>1179</v>
      </c>
      <c r="I62" s="81" t="s">
        <v>1043</v>
      </c>
      <c r="J62" s="80" t="s">
        <v>332</v>
      </c>
      <c r="K62" s="81" t="s">
        <v>1475</v>
      </c>
      <c r="L62" s="81"/>
      <c r="M62" s="80" t="s">
        <v>311</v>
      </c>
      <c r="N62" s="81" t="s">
        <v>1518</v>
      </c>
      <c r="O62" s="81" t="s">
        <v>977</v>
      </c>
      <c r="P62" s="81" t="s">
        <v>976</v>
      </c>
      <c r="Q62" s="81"/>
      <c r="R62" s="81"/>
      <c r="S62" s="81"/>
      <c r="T62" s="81" t="s">
        <v>957</v>
      </c>
    </row>
    <row r="63" spans="1:20" x14ac:dyDescent="0.2">
      <c r="A63" s="80" t="s">
        <v>376</v>
      </c>
      <c r="B63" s="80" t="s">
        <v>288</v>
      </c>
      <c r="C63" s="81" t="s">
        <v>976</v>
      </c>
      <c r="D63" s="81" t="s">
        <v>971</v>
      </c>
      <c r="E63" s="81" t="s">
        <v>313</v>
      </c>
      <c r="F63" s="81" t="s">
        <v>1101</v>
      </c>
      <c r="G63" s="80" t="s">
        <v>57</v>
      </c>
      <c r="H63" s="82" t="s">
        <v>1180</v>
      </c>
      <c r="I63" s="81" t="s">
        <v>1371</v>
      </c>
      <c r="J63" s="84" t="s">
        <v>338</v>
      </c>
      <c r="K63" s="81" t="s">
        <v>969</v>
      </c>
      <c r="L63" s="81"/>
      <c r="M63" s="80" t="s">
        <v>313</v>
      </c>
      <c r="N63" s="81" t="s">
        <v>1050</v>
      </c>
      <c r="O63" s="81" t="s">
        <v>1054</v>
      </c>
      <c r="P63" s="81" t="s">
        <v>1097</v>
      </c>
      <c r="Q63" s="81"/>
      <c r="R63" s="81"/>
      <c r="S63" s="81"/>
      <c r="T63" s="81" t="s">
        <v>1650</v>
      </c>
    </row>
    <row r="64" spans="1:20" x14ac:dyDescent="0.2">
      <c r="A64" s="80" t="s">
        <v>379</v>
      </c>
      <c r="B64" s="80" t="s">
        <v>194</v>
      </c>
      <c r="C64" s="81" t="s">
        <v>977</v>
      </c>
      <c r="D64" s="81" t="s">
        <v>1052</v>
      </c>
      <c r="E64" s="81" t="s">
        <v>74</v>
      </c>
      <c r="F64" s="81" t="s">
        <v>1102</v>
      </c>
      <c r="G64" s="80" t="s">
        <v>369</v>
      </c>
      <c r="H64" s="82" t="s">
        <v>1181</v>
      </c>
      <c r="I64" s="81" t="s">
        <v>959</v>
      </c>
      <c r="J64" s="84" t="s">
        <v>492</v>
      </c>
      <c r="K64" s="81" t="s">
        <v>969</v>
      </c>
      <c r="L64" s="81"/>
      <c r="M64" s="80" t="s">
        <v>64</v>
      </c>
      <c r="N64" s="81" t="s">
        <v>337</v>
      </c>
      <c r="O64" s="81" t="s">
        <v>1553</v>
      </c>
      <c r="P64" s="81" t="s">
        <v>1584</v>
      </c>
      <c r="Q64" s="81"/>
      <c r="R64" s="81"/>
      <c r="S64" s="81"/>
      <c r="T64" s="81" t="s">
        <v>1043</v>
      </c>
    </row>
    <row r="65" spans="1:20" x14ac:dyDescent="0.2">
      <c r="A65" s="80" t="s">
        <v>380</v>
      </c>
      <c r="B65" s="80" t="s">
        <v>665</v>
      </c>
      <c r="C65" s="81" t="s">
        <v>978</v>
      </c>
      <c r="D65" s="81" t="s">
        <v>973</v>
      </c>
      <c r="E65" s="81" t="s">
        <v>75</v>
      </c>
      <c r="F65" s="81" t="s">
        <v>1102</v>
      </c>
      <c r="G65" s="80" t="s">
        <v>371</v>
      </c>
      <c r="H65" s="82" t="s">
        <v>1182</v>
      </c>
      <c r="I65" s="81" t="s">
        <v>1372</v>
      </c>
      <c r="J65" s="80" t="s">
        <v>490</v>
      </c>
      <c r="K65" s="81" t="s">
        <v>1378</v>
      </c>
      <c r="L65" s="81"/>
      <c r="M65" s="80" t="s">
        <v>51</v>
      </c>
      <c r="N65" s="81" t="s">
        <v>1095</v>
      </c>
      <c r="O65" s="81" t="s">
        <v>1524</v>
      </c>
      <c r="P65" s="81" t="s">
        <v>1383</v>
      </c>
      <c r="Q65" s="81"/>
      <c r="R65" s="81"/>
      <c r="S65" s="81"/>
      <c r="T65" s="81" t="s">
        <v>1444</v>
      </c>
    </row>
    <row r="66" spans="1:20" x14ac:dyDescent="0.2">
      <c r="A66" s="80" t="s">
        <v>383</v>
      </c>
      <c r="B66" s="80" t="s">
        <v>289</v>
      </c>
      <c r="C66" s="81" t="s">
        <v>979</v>
      </c>
      <c r="D66" s="81" t="s">
        <v>974</v>
      </c>
      <c r="E66" s="81" t="s">
        <v>315</v>
      </c>
      <c r="F66" s="81" t="s">
        <v>1057</v>
      </c>
      <c r="G66" s="80" t="s">
        <v>131</v>
      </c>
      <c r="H66" s="82" t="s">
        <v>1183</v>
      </c>
      <c r="I66" s="81" t="s">
        <v>1373</v>
      </c>
      <c r="J66" s="80" t="s">
        <v>526</v>
      </c>
      <c r="K66" s="81" t="s">
        <v>1379</v>
      </c>
      <c r="L66" s="81"/>
      <c r="M66" s="80" t="s">
        <v>510</v>
      </c>
      <c r="N66" s="81" t="s">
        <v>968</v>
      </c>
      <c r="O66" s="81" t="s">
        <v>985</v>
      </c>
      <c r="P66" s="81" t="s">
        <v>1521</v>
      </c>
      <c r="Q66" s="81"/>
      <c r="R66" s="81"/>
      <c r="S66" s="81"/>
      <c r="T66" s="81" t="s">
        <v>1651</v>
      </c>
    </row>
    <row r="67" spans="1:20" x14ac:dyDescent="0.2">
      <c r="A67" s="80" t="s">
        <v>385</v>
      </c>
      <c r="B67" s="80" t="s">
        <v>292</v>
      </c>
      <c r="C67" s="81" t="s">
        <v>980</v>
      </c>
      <c r="D67" s="81" t="s">
        <v>976</v>
      </c>
      <c r="E67" s="81" t="s">
        <v>82</v>
      </c>
      <c r="F67" s="81" t="s">
        <v>988</v>
      </c>
      <c r="G67" s="80" t="s">
        <v>58</v>
      </c>
      <c r="H67" s="82" t="s">
        <v>1184</v>
      </c>
      <c r="I67" s="81" t="s">
        <v>1047</v>
      </c>
      <c r="J67" s="80" t="s">
        <v>196</v>
      </c>
      <c r="K67" s="81" t="s">
        <v>1484</v>
      </c>
      <c r="L67" s="81"/>
      <c r="M67" s="80" t="s">
        <v>74</v>
      </c>
      <c r="N67" s="81" t="s">
        <v>1519</v>
      </c>
      <c r="O67" s="81" t="s">
        <v>1432</v>
      </c>
      <c r="P67" s="81" t="s">
        <v>1585</v>
      </c>
      <c r="Q67" s="81"/>
      <c r="R67" s="81"/>
      <c r="S67" s="81"/>
      <c r="T67" s="81" t="s">
        <v>1653</v>
      </c>
    </row>
    <row r="68" spans="1:20" x14ac:dyDescent="0.2">
      <c r="A68" s="80" t="s">
        <v>390</v>
      </c>
      <c r="B68" s="80" t="s">
        <v>297</v>
      </c>
      <c r="C68" s="81" t="s">
        <v>981</v>
      </c>
      <c r="D68" s="81" t="s">
        <v>1053</v>
      </c>
      <c r="E68" s="81" t="s">
        <v>592</v>
      </c>
      <c r="F68" s="81" t="s">
        <v>991</v>
      </c>
      <c r="G68" s="80" t="s">
        <v>373</v>
      </c>
      <c r="H68" s="82" t="s">
        <v>1185</v>
      </c>
      <c r="I68" s="81" t="s">
        <v>962</v>
      </c>
      <c r="J68" s="80" t="s">
        <v>337</v>
      </c>
      <c r="K68" s="81" t="s">
        <v>1381</v>
      </c>
      <c r="L68" s="81"/>
      <c r="M68" s="80" t="s">
        <v>76</v>
      </c>
      <c r="N68" s="81" t="s">
        <v>1520</v>
      </c>
      <c r="O68" s="81" t="s">
        <v>1056</v>
      </c>
      <c r="P68" s="81" t="s">
        <v>1055</v>
      </c>
      <c r="Q68" s="81"/>
      <c r="R68" s="81"/>
      <c r="S68" s="81"/>
      <c r="T68" s="81" t="s">
        <v>1654</v>
      </c>
    </row>
    <row r="69" spans="1:20" x14ac:dyDescent="0.2">
      <c r="A69" s="80" t="s">
        <v>143</v>
      </c>
      <c r="B69" s="80" t="s">
        <v>298</v>
      </c>
      <c r="C69" s="81" t="s">
        <v>982</v>
      </c>
      <c r="D69" s="81" t="s">
        <v>1054</v>
      </c>
      <c r="E69" s="81" t="s">
        <v>53</v>
      </c>
      <c r="F69" s="81" t="s">
        <v>991</v>
      </c>
      <c r="G69" s="80" t="s">
        <v>376</v>
      </c>
      <c r="H69" s="82" t="s">
        <v>1186</v>
      </c>
      <c r="I69" s="81" t="s">
        <v>962</v>
      </c>
      <c r="J69" s="80" t="s">
        <v>512</v>
      </c>
      <c r="K69" s="81" t="s">
        <v>1489</v>
      </c>
      <c r="L69" s="81"/>
      <c r="M69" s="80" t="s">
        <v>317</v>
      </c>
      <c r="N69" s="81" t="s">
        <v>970</v>
      </c>
      <c r="O69" s="81" t="s">
        <v>1554</v>
      </c>
      <c r="P69" s="81" t="s">
        <v>985</v>
      </c>
      <c r="Q69" s="81"/>
      <c r="R69" s="81"/>
      <c r="S69" s="81"/>
      <c r="T69" s="81" t="s">
        <v>1655</v>
      </c>
    </row>
    <row r="70" spans="1:20" x14ac:dyDescent="0.2">
      <c r="A70" s="80" t="s">
        <v>144</v>
      </c>
      <c r="B70" s="80" t="s">
        <v>299</v>
      </c>
      <c r="C70" s="81" t="s">
        <v>983</v>
      </c>
      <c r="D70" s="81" t="s">
        <v>1055</v>
      </c>
      <c r="E70" s="81" t="s">
        <v>320</v>
      </c>
      <c r="F70" s="81" t="s">
        <v>1061</v>
      </c>
      <c r="G70" s="80" t="s">
        <v>379</v>
      </c>
      <c r="H70" s="82" t="s">
        <v>1187</v>
      </c>
      <c r="I70" s="81" t="s">
        <v>1374</v>
      </c>
      <c r="J70" s="80" t="s">
        <v>100</v>
      </c>
      <c r="K70" s="81" t="s">
        <v>1491</v>
      </c>
      <c r="L70" s="81"/>
      <c r="M70" s="80" t="s">
        <v>82</v>
      </c>
      <c r="N70" s="81" t="s">
        <v>971</v>
      </c>
      <c r="O70" s="81" t="s">
        <v>1555</v>
      </c>
      <c r="P70" s="81" t="s">
        <v>1056</v>
      </c>
      <c r="Q70" s="81"/>
      <c r="R70" s="81"/>
      <c r="S70" s="81"/>
      <c r="T70" s="81" t="s">
        <v>1374</v>
      </c>
    </row>
    <row r="71" spans="1:20" x14ac:dyDescent="0.2">
      <c r="A71" s="86" t="s">
        <v>648</v>
      </c>
      <c r="B71" s="80" t="s">
        <v>200</v>
      </c>
      <c r="C71" s="81" t="s">
        <v>984</v>
      </c>
      <c r="D71" s="81" t="s">
        <v>985</v>
      </c>
      <c r="E71" s="81" t="s">
        <v>89</v>
      </c>
      <c r="F71" s="81" t="s">
        <v>992</v>
      </c>
      <c r="G71" s="80" t="s">
        <v>380</v>
      </c>
      <c r="H71" s="82" t="s">
        <v>1188</v>
      </c>
      <c r="I71" s="81" t="s">
        <v>1375</v>
      </c>
      <c r="J71" s="80" t="s">
        <v>346</v>
      </c>
      <c r="K71" s="81" t="s">
        <v>1493</v>
      </c>
      <c r="L71" s="81"/>
      <c r="M71" s="84" t="s">
        <v>86</v>
      </c>
      <c r="N71" s="81" t="s">
        <v>972</v>
      </c>
      <c r="O71" s="81" t="s">
        <v>1060</v>
      </c>
      <c r="P71" s="81" t="s">
        <v>1385</v>
      </c>
      <c r="Q71" s="81"/>
      <c r="R71" s="81"/>
      <c r="S71" s="81"/>
      <c r="T71" s="81" t="s">
        <v>1657</v>
      </c>
    </row>
    <row r="72" spans="1:20" x14ac:dyDescent="0.2">
      <c r="A72" s="80" t="s">
        <v>60</v>
      </c>
      <c r="B72" s="80" t="s">
        <v>479</v>
      </c>
      <c r="C72" s="81" t="s">
        <v>985</v>
      </c>
      <c r="D72" s="81" t="s">
        <v>986</v>
      </c>
      <c r="E72" s="81" t="s">
        <v>323</v>
      </c>
      <c r="F72" s="81" t="s">
        <v>1103</v>
      </c>
      <c r="G72" s="80" t="s">
        <v>383</v>
      </c>
      <c r="H72" s="82" t="s">
        <v>1189</v>
      </c>
      <c r="I72" s="81" t="s">
        <v>964</v>
      </c>
      <c r="J72" s="80" t="s">
        <v>106</v>
      </c>
      <c r="K72" s="81" t="s">
        <v>978</v>
      </c>
      <c r="L72" s="81"/>
      <c r="M72" s="80" t="s">
        <v>726</v>
      </c>
      <c r="N72" s="81" t="s">
        <v>973</v>
      </c>
      <c r="O72" s="81" t="s">
        <v>991</v>
      </c>
      <c r="P72" s="81" t="s">
        <v>1387</v>
      </c>
      <c r="Q72" s="81"/>
      <c r="R72" s="81"/>
      <c r="S72" s="81"/>
      <c r="T72" s="81" t="s">
        <v>1375</v>
      </c>
    </row>
    <row r="73" spans="1:20" x14ac:dyDescent="0.2">
      <c r="A73" s="80" t="s">
        <v>247</v>
      </c>
      <c r="B73" s="80" t="s">
        <v>306</v>
      </c>
      <c r="C73" s="81" t="s">
        <v>986</v>
      </c>
      <c r="D73" s="81" t="s">
        <v>1056</v>
      </c>
      <c r="E73" s="81" t="s">
        <v>326</v>
      </c>
      <c r="F73" s="81" t="s">
        <v>994</v>
      </c>
      <c r="G73" s="80" t="s">
        <v>385</v>
      </c>
      <c r="H73" s="82" t="s">
        <v>1190</v>
      </c>
      <c r="I73" s="81" t="s">
        <v>964</v>
      </c>
      <c r="J73" s="80" t="s">
        <v>55</v>
      </c>
      <c r="K73" s="81" t="s">
        <v>1415</v>
      </c>
      <c r="L73" s="81"/>
      <c r="M73" s="80" t="s">
        <v>333</v>
      </c>
      <c r="N73" s="81" t="s">
        <v>1521</v>
      </c>
      <c r="O73" s="81" t="s">
        <v>1390</v>
      </c>
      <c r="P73" s="81" t="s">
        <v>1586</v>
      </c>
      <c r="Q73" s="81"/>
      <c r="R73" s="81"/>
      <c r="S73" s="81"/>
      <c r="T73" s="81" t="s">
        <v>1659</v>
      </c>
    </row>
    <row r="74" spans="1:20" x14ac:dyDescent="0.2">
      <c r="A74" s="80" t="s">
        <v>398</v>
      </c>
      <c r="B74" s="80" t="s">
        <v>539</v>
      </c>
      <c r="C74" s="81" t="s">
        <v>987</v>
      </c>
      <c r="D74" s="81" t="s">
        <v>1057</v>
      </c>
      <c r="E74" s="81" t="s">
        <v>327</v>
      </c>
      <c r="F74" s="81" t="s">
        <v>1104</v>
      </c>
      <c r="G74" s="80" t="s">
        <v>518</v>
      </c>
      <c r="H74" s="82" t="s">
        <v>1191</v>
      </c>
      <c r="I74" s="81" t="s">
        <v>1095</v>
      </c>
      <c r="J74" s="80" t="s">
        <v>517</v>
      </c>
      <c r="K74" s="81" t="s">
        <v>1055</v>
      </c>
      <c r="L74" s="81"/>
      <c r="M74" s="80" t="s">
        <v>334</v>
      </c>
      <c r="N74" s="81" t="s">
        <v>978</v>
      </c>
      <c r="O74" s="81" t="s">
        <v>992</v>
      </c>
      <c r="P74" s="81" t="s">
        <v>988</v>
      </c>
      <c r="Q74" s="81"/>
      <c r="R74" s="81"/>
      <c r="S74" s="81"/>
      <c r="T74" s="81" t="s">
        <v>968</v>
      </c>
    </row>
    <row r="75" spans="1:20" x14ac:dyDescent="0.2">
      <c r="A75" s="80" t="s">
        <v>50</v>
      </c>
      <c r="B75" s="80" t="s">
        <v>307</v>
      </c>
      <c r="C75" s="81" t="s">
        <v>988</v>
      </c>
      <c r="D75" s="81" t="s">
        <v>988</v>
      </c>
      <c r="E75" s="81" t="s">
        <v>912</v>
      </c>
      <c r="F75" s="81" t="s">
        <v>1063</v>
      </c>
      <c r="G75" s="80" t="s">
        <v>136</v>
      </c>
      <c r="H75" s="82" t="s">
        <v>1192</v>
      </c>
      <c r="I75" s="81" t="s">
        <v>1376</v>
      </c>
      <c r="J75" s="80" t="s">
        <v>192</v>
      </c>
      <c r="K75" s="81" t="s">
        <v>1420</v>
      </c>
      <c r="L75" s="81"/>
      <c r="M75" s="84" t="s">
        <v>338</v>
      </c>
      <c r="N75" s="81" t="s">
        <v>979</v>
      </c>
      <c r="O75" s="81" t="s">
        <v>1556</v>
      </c>
      <c r="P75" s="81" t="s">
        <v>988</v>
      </c>
      <c r="Q75" s="81"/>
      <c r="R75" s="81"/>
      <c r="S75" s="81"/>
      <c r="T75" s="81" t="s">
        <v>1519</v>
      </c>
    </row>
    <row r="76" spans="1:20" x14ac:dyDescent="0.2">
      <c r="A76" s="80" t="s">
        <v>394</v>
      </c>
      <c r="B76" s="80" t="s">
        <v>308</v>
      </c>
      <c r="C76" s="81" t="s">
        <v>989</v>
      </c>
      <c r="D76" s="81" t="s">
        <v>1058</v>
      </c>
      <c r="E76" s="81" t="s">
        <v>146</v>
      </c>
      <c r="F76" s="81" t="s">
        <v>998</v>
      </c>
      <c r="G76" s="80" t="s">
        <v>388</v>
      </c>
      <c r="H76" s="82" t="s">
        <v>1193</v>
      </c>
      <c r="I76" s="81" t="s">
        <v>969</v>
      </c>
      <c r="J76" s="80" t="s">
        <v>109</v>
      </c>
      <c r="K76" s="81" t="s">
        <v>1424</v>
      </c>
      <c r="L76" s="81"/>
      <c r="M76" s="80" t="s">
        <v>1498</v>
      </c>
      <c r="N76" s="81" t="s">
        <v>979</v>
      </c>
      <c r="O76" s="81" t="s">
        <v>997</v>
      </c>
      <c r="P76" s="81" t="s">
        <v>991</v>
      </c>
      <c r="Q76" s="81"/>
      <c r="R76" s="81"/>
      <c r="S76" s="81"/>
      <c r="T76" s="81" t="s">
        <v>1662</v>
      </c>
    </row>
    <row r="77" spans="1:20" x14ac:dyDescent="0.2">
      <c r="A77" s="80" t="s">
        <v>396</v>
      </c>
      <c r="B77" s="80" t="s">
        <v>212</v>
      </c>
      <c r="C77" s="81" t="s">
        <v>990</v>
      </c>
      <c r="D77" s="81" t="s">
        <v>1059</v>
      </c>
      <c r="E77" s="81" t="s">
        <v>94</v>
      </c>
      <c r="F77" s="81" t="s">
        <v>999</v>
      </c>
      <c r="G77" s="80" t="s">
        <v>390</v>
      </c>
      <c r="H77" s="82" t="s">
        <v>1194</v>
      </c>
      <c r="I77" s="81" t="s">
        <v>971</v>
      </c>
      <c r="J77" s="80" t="s">
        <v>358</v>
      </c>
      <c r="K77" s="81" t="s">
        <v>1428</v>
      </c>
      <c r="L77" s="81"/>
      <c r="M77" s="80" t="s">
        <v>745</v>
      </c>
      <c r="N77" s="81" t="s">
        <v>980</v>
      </c>
      <c r="O77" s="81" t="s">
        <v>999</v>
      </c>
      <c r="P77" s="81" t="s">
        <v>1389</v>
      </c>
      <c r="Q77" s="81"/>
      <c r="R77" s="81"/>
      <c r="S77" s="81"/>
      <c r="T77" s="81" t="s">
        <v>1664</v>
      </c>
    </row>
    <row r="78" spans="1:20" x14ac:dyDescent="0.2">
      <c r="A78" s="80" t="s">
        <v>397</v>
      </c>
      <c r="B78" s="80" t="s">
        <v>313</v>
      </c>
      <c r="C78" s="81" t="s">
        <v>991</v>
      </c>
      <c r="D78" s="81" t="s">
        <v>1060</v>
      </c>
      <c r="E78" s="81" t="s">
        <v>96</v>
      </c>
      <c r="F78" s="81" t="s">
        <v>1000</v>
      </c>
      <c r="G78" s="80" t="s">
        <v>391</v>
      </c>
      <c r="H78" s="82" t="s">
        <v>1195</v>
      </c>
      <c r="I78" s="81" t="s">
        <v>1377</v>
      </c>
      <c r="J78" s="80" t="s">
        <v>355</v>
      </c>
      <c r="K78" s="81" t="s">
        <v>1432</v>
      </c>
      <c r="L78" s="81"/>
      <c r="M78" s="80" t="s">
        <v>727</v>
      </c>
      <c r="N78" s="81" t="s">
        <v>1522</v>
      </c>
      <c r="O78" s="81" t="s">
        <v>1557</v>
      </c>
      <c r="P78" s="81" t="s">
        <v>992</v>
      </c>
      <c r="Q78" s="81"/>
      <c r="R78" s="81"/>
      <c r="S78" s="81"/>
      <c r="T78" s="81" t="s">
        <v>971</v>
      </c>
    </row>
    <row r="79" spans="1:20" x14ac:dyDescent="0.2">
      <c r="A79" s="80" t="s">
        <v>157</v>
      </c>
      <c r="B79" s="80" t="s">
        <v>64</v>
      </c>
      <c r="C79" s="81" t="s">
        <v>992</v>
      </c>
      <c r="D79" s="81" t="s">
        <v>991</v>
      </c>
      <c r="E79" s="81" t="s">
        <v>913</v>
      </c>
      <c r="F79" s="81" t="s">
        <v>547</v>
      </c>
      <c r="G79" s="80" t="s">
        <v>143</v>
      </c>
      <c r="H79" s="82" t="s">
        <v>1196</v>
      </c>
      <c r="I79" s="81" t="s">
        <v>1378</v>
      </c>
      <c r="J79" s="80" t="s">
        <v>356</v>
      </c>
      <c r="K79" s="81" t="s">
        <v>1434</v>
      </c>
      <c r="L79" s="81"/>
      <c r="M79" s="80" t="s">
        <v>769</v>
      </c>
      <c r="N79" s="81" t="s">
        <v>1523</v>
      </c>
      <c r="O79" s="81" t="s">
        <v>1396</v>
      </c>
      <c r="P79" s="81" t="s">
        <v>1062</v>
      </c>
      <c r="Q79" s="81"/>
      <c r="R79" s="81"/>
      <c r="S79" s="81"/>
      <c r="T79" s="81" t="s">
        <v>1666</v>
      </c>
    </row>
    <row r="80" spans="1:20" x14ac:dyDescent="0.2">
      <c r="A80" s="80" t="s">
        <v>400</v>
      </c>
      <c r="B80" s="80" t="s">
        <v>68</v>
      </c>
      <c r="C80" s="81" t="s">
        <v>993</v>
      </c>
      <c r="D80" s="81" t="s">
        <v>991</v>
      </c>
      <c r="E80" s="81" t="s">
        <v>100</v>
      </c>
      <c r="F80" s="81" t="s">
        <v>1105</v>
      </c>
      <c r="G80" s="80" t="s">
        <v>144</v>
      </c>
      <c r="H80" s="82" t="s">
        <v>1197</v>
      </c>
      <c r="I80" s="81" t="s">
        <v>1379</v>
      </c>
      <c r="J80" s="80" t="s">
        <v>360</v>
      </c>
      <c r="K80" s="81" t="s">
        <v>1437</v>
      </c>
      <c r="L80" s="81"/>
      <c r="M80" s="80" t="s">
        <v>1499</v>
      </c>
      <c r="N80" s="81" t="s">
        <v>1524</v>
      </c>
      <c r="O80" s="81" t="s">
        <v>1000</v>
      </c>
      <c r="P80" s="81" t="s">
        <v>1063</v>
      </c>
      <c r="Q80" s="81"/>
      <c r="R80" s="81"/>
      <c r="S80" s="81"/>
      <c r="T80" s="81" t="s">
        <v>1053</v>
      </c>
    </row>
    <row r="81" spans="1:20" x14ac:dyDescent="0.2">
      <c r="A81" s="80" t="s">
        <v>404</v>
      </c>
      <c r="B81" s="80" t="s">
        <v>70</v>
      </c>
      <c r="C81" s="81" t="s">
        <v>994</v>
      </c>
      <c r="D81" s="81" t="s">
        <v>1061</v>
      </c>
      <c r="E81" s="81" t="s">
        <v>347</v>
      </c>
      <c r="F81" s="81" t="s">
        <v>1106</v>
      </c>
      <c r="G81" s="80" t="s">
        <v>60</v>
      </c>
      <c r="H81" s="82" t="s">
        <v>1198</v>
      </c>
      <c r="I81" s="81" t="s">
        <v>1380</v>
      </c>
      <c r="J81" s="80" t="s">
        <v>470</v>
      </c>
      <c r="K81" s="81" t="s">
        <v>1440</v>
      </c>
      <c r="L81" s="81"/>
      <c r="M81" s="84" t="s">
        <v>472</v>
      </c>
      <c r="N81" s="81" t="s">
        <v>984</v>
      </c>
      <c r="O81" s="81" t="s">
        <v>1068</v>
      </c>
      <c r="P81" s="81" t="s">
        <v>1528</v>
      </c>
      <c r="Q81" s="81"/>
      <c r="R81" s="81"/>
      <c r="S81" s="81"/>
      <c r="T81" s="81" t="s">
        <v>1668</v>
      </c>
    </row>
    <row r="82" spans="1:20" x14ac:dyDescent="0.2">
      <c r="A82" s="80" t="s">
        <v>164</v>
      </c>
      <c r="B82" s="80" t="s">
        <v>71</v>
      </c>
      <c r="C82" s="81" t="s">
        <v>995</v>
      </c>
      <c r="D82" s="81" t="s">
        <v>993</v>
      </c>
      <c r="E82" s="81" t="s">
        <v>346</v>
      </c>
      <c r="F82" s="81" t="s">
        <v>1107</v>
      </c>
      <c r="G82" s="80" t="s">
        <v>50</v>
      </c>
      <c r="H82" s="82" t="s">
        <v>1199</v>
      </c>
      <c r="I82" s="81" t="s">
        <v>972</v>
      </c>
      <c r="J82" s="80" t="s">
        <v>119</v>
      </c>
      <c r="K82" s="81" t="s">
        <v>1059</v>
      </c>
      <c r="L82" s="81"/>
      <c r="M82" s="80" t="s">
        <v>341</v>
      </c>
      <c r="N82" s="81" t="s">
        <v>1525</v>
      </c>
      <c r="O82" s="81" t="s">
        <v>1558</v>
      </c>
      <c r="P82" s="81" t="s">
        <v>995</v>
      </c>
      <c r="Q82" s="81"/>
      <c r="R82" s="81"/>
      <c r="S82" s="81"/>
      <c r="T82" s="81" t="s">
        <v>1382</v>
      </c>
    </row>
    <row r="83" spans="1:20" x14ac:dyDescent="0.2">
      <c r="A83" s="80" t="s">
        <v>405</v>
      </c>
      <c r="B83" s="80" t="s">
        <v>72</v>
      </c>
      <c r="C83" s="81" t="s">
        <v>996</v>
      </c>
      <c r="D83" s="81" t="s">
        <v>994</v>
      </c>
      <c r="E83" s="81" t="s">
        <v>54</v>
      </c>
      <c r="F83" s="81" t="s">
        <v>1107</v>
      </c>
      <c r="G83" s="80" t="s">
        <v>475</v>
      </c>
      <c r="H83" s="82" t="s">
        <v>1200</v>
      </c>
      <c r="I83" s="81" t="s">
        <v>1052</v>
      </c>
      <c r="J83" s="80" t="s">
        <v>123</v>
      </c>
      <c r="K83" s="81" t="s">
        <v>1445</v>
      </c>
      <c r="L83" s="81"/>
      <c r="M83" s="80" t="s">
        <v>337</v>
      </c>
      <c r="N83" s="81" t="s">
        <v>987</v>
      </c>
      <c r="O83" s="81" t="s">
        <v>1559</v>
      </c>
      <c r="P83" s="81" t="s">
        <v>1468</v>
      </c>
      <c r="Q83" s="81"/>
      <c r="R83" s="81"/>
      <c r="S83" s="81"/>
      <c r="T83" s="81" t="s">
        <v>1584</v>
      </c>
    </row>
    <row r="84" spans="1:20" x14ac:dyDescent="0.2">
      <c r="A84" s="80" t="s">
        <v>407</v>
      </c>
      <c r="B84" s="80" t="s">
        <v>74</v>
      </c>
      <c r="C84" s="81" t="s">
        <v>997</v>
      </c>
      <c r="D84" s="81" t="s">
        <v>994</v>
      </c>
      <c r="E84" s="81" t="s">
        <v>106</v>
      </c>
      <c r="F84" s="81" t="s">
        <v>1004</v>
      </c>
      <c r="G84" s="80" t="s">
        <v>153</v>
      </c>
      <c r="H84" s="82" t="s">
        <v>1201</v>
      </c>
      <c r="I84" s="81" t="s">
        <v>1381</v>
      </c>
      <c r="J84" s="83" t="s">
        <v>901</v>
      </c>
      <c r="K84" s="81" t="s">
        <v>1448</v>
      </c>
      <c r="L84" s="81"/>
      <c r="M84" s="80" t="s">
        <v>96</v>
      </c>
      <c r="N84" s="81" t="s">
        <v>1387</v>
      </c>
      <c r="O84" s="81" t="s">
        <v>1071</v>
      </c>
      <c r="P84" s="81" t="s">
        <v>1587</v>
      </c>
      <c r="Q84" s="81"/>
      <c r="R84" s="81"/>
      <c r="S84" s="81"/>
      <c r="T84" s="81" t="s">
        <v>978</v>
      </c>
    </row>
    <row r="85" spans="1:20" x14ac:dyDescent="0.2">
      <c r="A85" s="80" t="s">
        <v>612</v>
      </c>
      <c r="B85" s="80" t="s">
        <v>75</v>
      </c>
      <c r="C85" s="81" t="s">
        <v>998</v>
      </c>
      <c r="D85" s="81" t="s">
        <v>1062</v>
      </c>
      <c r="E85" s="81" t="s">
        <v>55</v>
      </c>
      <c r="F85" s="81" t="s">
        <v>1071</v>
      </c>
      <c r="G85" s="80" t="s">
        <v>394</v>
      </c>
      <c r="H85" s="82" t="s">
        <v>1202</v>
      </c>
      <c r="I85" s="81" t="s">
        <v>1098</v>
      </c>
      <c r="J85" s="80" t="s">
        <v>728</v>
      </c>
      <c r="K85" s="81" t="s">
        <v>991</v>
      </c>
      <c r="L85" s="81"/>
      <c r="M85" s="80" t="s">
        <v>512</v>
      </c>
      <c r="N85" s="81" t="s">
        <v>988</v>
      </c>
      <c r="O85" s="81" t="s">
        <v>1402</v>
      </c>
      <c r="P85" s="81" t="s">
        <v>997</v>
      </c>
      <c r="Q85" s="81"/>
      <c r="R85" s="81"/>
      <c r="S85" s="81"/>
      <c r="T85" s="81" t="s">
        <v>984</v>
      </c>
    </row>
    <row r="86" spans="1:20" x14ac:dyDescent="0.2">
      <c r="A86" s="80" t="s">
        <v>409</v>
      </c>
      <c r="B86" s="80" t="s">
        <v>214</v>
      </c>
      <c r="C86" s="81" t="s">
        <v>142</v>
      </c>
      <c r="D86" s="81" t="s">
        <v>1063</v>
      </c>
      <c r="E86" s="81" t="s">
        <v>514</v>
      </c>
      <c r="F86" s="81" t="s">
        <v>1108</v>
      </c>
      <c r="G86" s="80" t="s">
        <v>393</v>
      </c>
      <c r="H86" s="82" t="s">
        <v>1203</v>
      </c>
      <c r="I86" s="81" t="s">
        <v>1382</v>
      </c>
      <c r="J86" s="80" t="s">
        <v>365</v>
      </c>
      <c r="K86" s="81" t="s">
        <v>1453</v>
      </c>
      <c r="L86" s="81"/>
      <c r="M86" s="80" t="s">
        <v>100</v>
      </c>
      <c r="N86" s="81" t="s">
        <v>1526</v>
      </c>
      <c r="O86" s="81" t="s">
        <v>1402</v>
      </c>
      <c r="P86" s="81" t="s">
        <v>1066</v>
      </c>
      <c r="Q86" s="81"/>
      <c r="R86" s="81"/>
      <c r="S86" s="81"/>
      <c r="T86" s="81" t="s">
        <v>986</v>
      </c>
    </row>
    <row r="87" spans="1:20" x14ac:dyDescent="0.2">
      <c r="A87" s="80" t="s">
        <v>422</v>
      </c>
      <c r="B87" s="80" t="s">
        <v>207</v>
      </c>
      <c r="C87" s="81" t="s">
        <v>999</v>
      </c>
      <c r="D87" s="81" t="s">
        <v>1063</v>
      </c>
      <c r="E87" s="81" t="s">
        <v>545</v>
      </c>
      <c r="F87" s="81" t="s">
        <v>1005</v>
      </c>
      <c r="G87" s="80" t="s">
        <v>396</v>
      </c>
      <c r="H87" s="82" t="s">
        <v>1204</v>
      </c>
      <c r="I87" s="81" t="s">
        <v>1383</v>
      </c>
      <c r="J87" s="80" t="s">
        <v>368</v>
      </c>
      <c r="K87" s="81" t="s">
        <v>1456</v>
      </c>
      <c r="L87" s="81"/>
      <c r="M87" s="80" t="s">
        <v>346</v>
      </c>
      <c r="N87" s="81" t="s">
        <v>991</v>
      </c>
      <c r="O87" s="81" t="s">
        <v>1007</v>
      </c>
      <c r="P87" s="81" t="s">
        <v>1479</v>
      </c>
      <c r="Q87" s="81"/>
      <c r="R87" s="81"/>
      <c r="S87" s="81"/>
      <c r="T87" s="81" t="s">
        <v>1056</v>
      </c>
    </row>
    <row r="88" spans="1:20" x14ac:dyDescent="0.2">
      <c r="A88" s="80" t="s">
        <v>478</v>
      </c>
      <c r="B88" s="80" t="s">
        <v>317</v>
      </c>
      <c r="C88" s="81" t="s">
        <v>1000</v>
      </c>
      <c r="D88" s="81" t="s">
        <v>995</v>
      </c>
      <c r="E88" s="81" t="s">
        <v>358</v>
      </c>
      <c r="F88" s="81" t="s">
        <v>1007</v>
      </c>
      <c r="G88" s="80" t="s">
        <v>397</v>
      </c>
      <c r="H88" s="82" t="s">
        <v>1205</v>
      </c>
      <c r="I88" s="81" t="s">
        <v>978</v>
      </c>
      <c r="J88" s="80" t="s">
        <v>57</v>
      </c>
      <c r="K88" s="81" t="s">
        <v>1459</v>
      </c>
      <c r="L88" s="81"/>
      <c r="M88" s="80" t="s">
        <v>104</v>
      </c>
      <c r="N88" s="81" t="s">
        <v>1389</v>
      </c>
      <c r="O88" s="81" t="s">
        <v>1008</v>
      </c>
      <c r="P88" s="81" t="s">
        <v>1588</v>
      </c>
      <c r="Q88" s="81"/>
      <c r="R88" s="81"/>
      <c r="S88" s="81"/>
      <c r="T88" s="81" t="s">
        <v>1385</v>
      </c>
    </row>
    <row r="89" spans="1:20" x14ac:dyDescent="0.2">
      <c r="A89" s="84" t="s">
        <v>519</v>
      </c>
      <c r="B89" s="80" t="s">
        <v>318</v>
      </c>
      <c r="C89" s="81" t="s">
        <v>1001</v>
      </c>
      <c r="D89" s="81" t="s">
        <v>1064</v>
      </c>
      <c r="E89" s="81" t="s">
        <v>356</v>
      </c>
      <c r="F89" s="81" t="s">
        <v>1009</v>
      </c>
      <c r="G89" s="80" t="s">
        <v>400</v>
      </c>
      <c r="H89" s="82" t="s">
        <v>1206</v>
      </c>
      <c r="I89" s="81" t="s">
        <v>979</v>
      </c>
      <c r="J89" s="80" t="s">
        <v>371</v>
      </c>
      <c r="K89" s="81" t="s">
        <v>1461</v>
      </c>
      <c r="L89" s="81"/>
      <c r="M89" s="80" t="s">
        <v>54</v>
      </c>
      <c r="N89" s="81" t="s">
        <v>1061</v>
      </c>
      <c r="O89" s="81" t="s">
        <v>1009</v>
      </c>
      <c r="P89" s="81" t="s">
        <v>1589</v>
      </c>
      <c r="Q89" s="81"/>
      <c r="R89" s="81"/>
      <c r="S89" s="81"/>
      <c r="T89" s="81" t="s">
        <v>1387</v>
      </c>
    </row>
    <row r="90" spans="1:20" x14ac:dyDescent="0.2">
      <c r="A90" s="80" t="s">
        <v>451</v>
      </c>
      <c r="B90" s="80" t="s">
        <v>485</v>
      </c>
      <c r="C90" s="81" t="s">
        <v>1002</v>
      </c>
      <c r="D90" s="81" t="s">
        <v>1065</v>
      </c>
      <c r="E90" s="81" t="s">
        <v>357</v>
      </c>
      <c r="F90" s="81" t="s">
        <v>1109</v>
      </c>
      <c r="G90" s="80" t="s">
        <v>403</v>
      </c>
      <c r="H90" s="82" t="s">
        <v>1207</v>
      </c>
      <c r="I90" s="81" t="s">
        <v>981</v>
      </c>
      <c r="J90" s="80" t="s">
        <v>131</v>
      </c>
      <c r="K90" s="81" t="s">
        <v>1464</v>
      </c>
      <c r="L90" s="81"/>
      <c r="M90" s="84" t="s">
        <v>195</v>
      </c>
      <c r="N90" s="81" t="s">
        <v>1392</v>
      </c>
      <c r="O90" s="81" t="s">
        <v>1111</v>
      </c>
      <c r="P90" s="81" t="s">
        <v>1485</v>
      </c>
      <c r="Q90" s="81"/>
      <c r="R90" s="81"/>
      <c r="S90" s="81"/>
      <c r="T90" s="81" t="s">
        <v>988</v>
      </c>
    </row>
    <row r="91" spans="1:20" x14ac:dyDescent="0.2">
      <c r="A91" s="80" t="s">
        <v>426</v>
      </c>
      <c r="B91" s="84" t="s">
        <v>78</v>
      </c>
      <c r="C91" s="81" t="s">
        <v>1003</v>
      </c>
      <c r="D91" s="81" t="s">
        <v>997</v>
      </c>
      <c r="E91" s="81" t="s">
        <v>360</v>
      </c>
      <c r="F91" s="81" t="s">
        <v>1110</v>
      </c>
      <c r="G91" s="80" t="s">
        <v>163</v>
      </c>
      <c r="H91" s="82" t="s">
        <v>1208</v>
      </c>
      <c r="I91" s="81" t="s">
        <v>1384</v>
      </c>
      <c r="J91" s="80" t="s">
        <v>132</v>
      </c>
      <c r="K91" s="81" t="s">
        <v>1466</v>
      </c>
      <c r="L91" s="81"/>
      <c r="M91" s="80" t="s">
        <v>106</v>
      </c>
      <c r="N91" s="81" t="s">
        <v>992</v>
      </c>
      <c r="O91" s="81" t="s">
        <v>1531</v>
      </c>
      <c r="P91" s="81" t="s">
        <v>1590</v>
      </c>
      <c r="Q91" s="81"/>
      <c r="R91" s="81"/>
      <c r="S91" s="81"/>
      <c r="T91" s="81" t="s">
        <v>1637</v>
      </c>
    </row>
    <row r="92" spans="1:20" x14ac:dyDescent="0.2">
      <c r="A92" s="81"/>
      <c r="B92" s="80" t="s">
        <v>82</v>
      </c>
      <c r="C92" s="81" t="s">
        <v>1004</v>
      </c>
      <c r="D92" s="81" t="s">
        <v>998</v>
      </c>
      <c r="E92" s="81" t="s">
        <v>874</v>
      </c>
      <c r="F92" s="81" t="s">
        <v>1111</v>
      </c>
      <c r="G92" s="80" t="s">
        <v>164</v>
      </c>
      <c r="H92" s="81" t="s">
        <v>1209</v>
      </c>
      <c r="I92" s="81" t="s">
        <v>984</v>
      </c>
      <c r="J92" s="80" t="s">
        <v>374</v>
      </c>
      <c r="K92" s="81" t="s">
        <v>1468</v>
      </c>
      <c r="L92" s="81"/>
      <c r="M92" s="80" t="s">
        <v>55</v>
      </c>
      <c r="N92" s="81" t="s">
        <v>993</v>
      </c>
      <c r="O92" s="81" t="s">
        <v>1010</v>
      </c>
      <c r="P92" s="81" t="s">
        <v>547</v>
      </c>
      <c r="Q92" s="81"/>
      <c r="R92" s="81"/>
      <c r="S92" s="81"/>
      <c r="T92" s="81" t="s">
        <v>1060</v>
      </c>
    </row>
    <row r="93" spans="1:20" x14ac:dyDescent="0.2">
      <c r="A93" s="81"/>
      <c r="B93" s="80" t="s">
        <v>320</v>
      </c>
      <c r="C93" s="81" t="s">
        <v>1005</v>
      </c>
      <c r="D93" s="81" t="s">
        <v>999</v>
      </c>
      <c r="E93" s="81" t="s">
        <v>914</v>
      </c>
      <c r="F93" s="81" t="s">
        <v>1073</v>
      </c>
      <c r="G93" s="80" t="s">
        <v>407</v>
      </c>
      <c r="H93" s="82" t="s">
        <v>1210</v>
      </c>
      <c r="I93" s="81" t="s">
        <v>1056</v>
      </c>
      <c r="J93" s="80" t="s">
        <v>380</v>
      </c>
      <c r="K93" s="81" t="s">
        <v>1470</v>
      </c>
      <c r="L93" s="81"/>
      <c r="M93" s="80" t="s">
        <v>555</v>
      </c>
      <c r="N93" s="81" t="s">
        <v>1062</v>
      </c>
      <c r="O93" s="81" t="s">
        <v>1560</v>
      </c>
      <c r="P93" s="81" t="s">
        <v>547</v>
      </c>
      <c r="Q93" s="81"/>
      <c r="R93" s="81"/>
      <c r="S93" s="81"/>
      <c r="T93" s="81" t="s">
        <v>991</v>
      </c>
    </row>
    <row r="94" spans="1:20" x14ac:dyDescent="0.2">
      <c r="A94" s="81"/>
      <c r="B94" s="80" t="s">
        <v>89</v>
      </c>
      <c r="C94" s="81" t="s">
        <v>1006</v>
      </c>
      <c r="D94" s="81" t="s">
        <v>1066</v>
      </c>
      <c r="E94" s="81" t="s">
        <v>118</v>
      </c>
      <c r="F94" s="81" t="s">
        <v>1112</v>
      </c>
      <c r="G94" s="80" t="s">
        <v>166</v>
      </c>
      <c r="H94" s="82" t="s">
        <v>1211</v>
      </c>
      <c r="I94" s="81" t="s">
        <v>1385</v>
      </c>
      <c r="J94" s="80" t="s">
        <v>59</v>
      </c>
      <c r="K94" s="81" t="s">
        <v>1472</v>
      </c>
      <c r="L94" s="81"/>
      <c r="M94" s="80" t="s">
        <v>192</v>
      </c>
      <c r="N94" s="81" t="s">
        <v>1527</v>
      </c>
      <c r="O94" s="81" t="s">
        <v>1561</v>
      </c>
      <c r="P94" s="81" t="s">
        <v>149</v>
      </c>
      <c r="Q94" s="81"/>
      <c r="R94" s="81"/>
      <c r="S94" s="81"/>
      <c r="T94" s="81" t="s">
        <v>1389</v>
      </c>
    </row>
    <row r="95" spans="1:20" x14ac:dyDescent="0.2">
      <c r="A95" s="81"/>
      <c r="B95" s="80" t="s">
        <v>331</v>
      </c>
      <c r="C95" s="81" t="s">
        <v>1007</v>
      </c>
      <c r="D95" s="81" t="s">
        <v>1000</v>
      </c>
      <c r="E95" s="81" t="s">
        <v>122</v>
      </c>
      <c r="F95" s="81" t="s">
        <v>1010</v>
      </c>
      <c r="G95" s="80" t="s">
        <v>420</v>
      </c>
      <c r="H95" s="82" t="s">
        <v>1212</v>
      </c>
      <c r="I95" s="81" t="s">
        <v>1386</v>
      </c>
      <c r="J95" s="80" t="s">
        <v>383</v>
      </c>
      <c r="K95" s="81" t="s">
        <v>1472</v>
      </c>
      <c r="L95" s="81"/>
      <c r="M95" s="80" t="s">
        <v>109</v>
      </c>
      <c r="N95" s="81" t="s">
        <v>1528</v>
      </c>
      <c r="O95" s="81" t="s">
        <v>1562</v>
      </c>
      <c r="P95" s="81" t="s">
        <v>1591</v>
      </c>
      <c r="Q95" s="81"/>
      <c r="R95" s="81"/>
      <c r="S95" s="81"/>
      <c r="T95" s="81" t="s">
        <v>1456</v>
      </c>
    </row>
    <row r="96" spans="1:20" x14ac:dyDescent="0.2">
      <c r="A96" s="81"/>
      <c r="B96" s="80" t="s">
        <v>329</v>
      </c>
      <c r="C96" s="81" t="s">
        <v>1008</v>
      </c>
      <c r="D96" s="81" t="s">
        <v>1067</v>
      </c>
      <c r="E96" s="81" t="s">
        <v>124</v>
      </c>
      <c r="F96" s="81" t="s">
        <v>1113</v>
      </c>
      <c r="G96" s="80" t="s">
        <v>168</v>
      </c>
      <c r="H96" s="82" t="s">
        <v>1213</v>
      </c>
      <c r="I96" s="81" t="s">
        <v>1387</v>
      </c>
      <c r="J96" s="80" t="s">
        <v>385</v>
      </c>
      <c r="K96" s="81" t="s">
        <v>999</v>
      </c>
      <c r="L96" s="81"/>
      <c r="M96" s="80" t="s">
        <v>545</v>
      </c>
      <c r="N96" s="81" t="s">
        <v>995</v>
      </c>
      <c r="O96" s="81" t="s">
        <v>1113</v>
      </c>
      <c r="P96" s="81" t="s">
        <v>1592</v>
      </c>
      <c r="Q96" s="81"/>
      <c r="R96" s="81"/>
      <c r="S96" s="81"/>
      <c r="T96" s="81" t="s">
        <v>1456</v>
      </c>
    </row>
    <row r="97" spans="1:20" x14ac:dyDescent="0.2">
      <c r="A97" s="81"/>
      <c r="B97" s="80" t="s">
        <v>90</v>
      </c>
      <c r="C97" s="81" t="s">
        <v>1009</v>
      </c>
      <c r="D97" s="81" t="s">
        <v>1068</v>
      </c>
      <c r="E97" s="81" t="s">
        <v>728</v>
      </c>
      <c r="F97" s="81" t="s">
        <v>1013</v>
      </c>
      <c r="G97" s="84" t="s">
        <v>519</v>
      </c>
      <c r="H97" s="82" t="s">
        <v>1214</v>
      </c>
      <c r="I97" s="81" t="s">
        <v>1059</v>
      </c>
      <c r="J97" s="80" t="s">
        <v>388</v>
      </c>
      <c r="K97" s="81" t="s">
        <v>1477</v>
      </c>
      <c r="L97" s="81"/>
      <c r="M97" s="80" t="s">
        <v>358</v>
      </c>
      <c r="N97" s="81" t="s">
        <v>1529</v>
      </c>
      <c r="O97" s="81" t="s">
        <v>1013</v>
      </c>
      <c r="P97" s="81" t="s">
        <v>1004</v>
      </c>
      <c r="Q97" s="81"/>
      <c r="R97" s="81"/>
      <c r="S97" s="81"/>
      <c r="T97" s="81" t="s">
        <v>1392</v>
      </c>
    </row>
    <row r="98" spans="1:20" x14ac:dyDescent="0.2">
      <c r="A98" s="81"/>
      <c r="B98" s="80" t="s">
        <v>513</v>
      </c>
      <c r="C98" s="81" t="s">
        <v>1010</v>
      </c>
      <c r="D98" s="81" t="s">
        <v>1069</v>
      </c>
      <c r="E98" s="81" t="s">
        <v>125</v>
      </c>
      <c r="F98" s="81" t="s">
        <v>1076</v>
      </c>
      <c r="G98" s="80" t="s">
        <v>451</v>
      </c>
      <c r="H98" s="82" t="s">
        <v>1215</v>
      </c>
      <c r="I98" s="81" t="s">
        <v>1388</v>
      </c>
      <c r="J98" s="80" t="s">
        <v>390</v>
      </c>
      <c r="K98" s="81" t="s">
        <v>1479</v>
      </c>
      <c r="L98" s="81"/>
      <c r="M98" s="84" t="s">
        <v>707</v>
      </c>
      <c r="N98" s="81" t="s">
        <v>997</v>
      </c>
      <c r="O98" s="81" t="s">
        <v>1563</v>
      </c>
      <c r="P98" s="81" t="s">
        <v>1004</v>
      </c>
      <c r="Q98" s="81"/>
      <c r="R98" s="81"/>
      <c r="S98" s="81"/>
      <c r="T98" s="81" t="s">
        <v>992</v>
      </c>
    </row>
    <row r="99" spans="1:20" x14ac:dyDescent="0.2">
      <c r="A99" s="81"/>
      <c r="B99" s="80" t="s">
        <v>339</v>
      </c>
      <c r="C99" s="81" t="s">
        <v>1011</v>
      </c>
      <c r="D99" s="81" t="s">
        <v>1004</v>
      </c>
      <c r="E99" s="81" t="s">
        <v>365</v>
      </c>
      <c r="F99" s="81" t="s">
        <v>1114</v>
      </c>
      <c r="G99" s="80" t="s">
        <v>426</v>
      </c>
      <c r="H99" s="82" t="s">
        <v>1216</v>
      </c>
      <c r="I99" s="81" t="s">
        <v>991</v>
      </c>
      <c r="J99" s="80" t="s">
        <v>252</v>
      </c>
      <c r="K99" s="81" t="s">
        <v>1481</v>
      </c>
      <c r="L99" s="81"/>
      <c r="M99" s="80" t="s">
        <v>215</v>
      </c>
      <c r="N99" s="81" t="s">
        <v>1000</v>
      </c>
      <c r="O99" s="81" t="s">
        <v>1115</v>
      </c>
      <c r="P99" s="81" t="s">
        <v>1593</v>
      </c>
      <c r="Q99" s="81"/>
      <c r="R99" s="81"/>
      <c r="S99" s="81"/>
      <c r="T99" s="81" t="s">
        <v>1644</v>
      </c>
    </row>
    <row r="100" spans="1:20" x14ac:dyDescent="0.2">
      <c r="A100" s="81"/>
      <c r="B100" s="80" t="s">
        <v>342</v>
      </c>
      <c r="C100" s="81" t="s">
        <v>1012</v>
      </c>
      <c r="D100" s="81" t="s">
        <v>1070</v>
      </c>
      <c r="E100" s="81" t="s">
        <v>368</v>
      </c>
      <c r="F100" s="81" t="s">
        <v>1115</v>
      </c>
      <c r="G100" s="80" t="s">
        <v>434</v>
      </c>
      <c r="H100" s="82" t="s">
        <v>1217</v>
      </c>
      <c r="I100" s="81" t="s">
        <v>991</v>
      </c>
      <c r="J100" s="80" t="s">
        <v>144</v>
      </c>
      <c r="K100" s="81" t="s">
        <v>1396</v>
      </c>
      <c r="L100" s="81"/>
      <c r="M100" s="80" t="s">
        <v>351</v>
      </c>
      <c r="N100" s="81" t="s">
        <v>1485</v>
      </c>
      <c r="O100" s="81" t="s">
        <v>1115</v>
      </c>
      <c r="P100" s="81" t="s">
        <v>1594</v>
      </c>
      <c r="Q100" s="81"/>
      <c r="R100" s="81"/>
      <c r="S100" s="81"/>
      <c r="T100" s="81" t="s">
        <v>1062</v>
      </c>
    </row>
    <row r="101" spans="1:20" x14ac:dyDescent="0.2">
      <c r="A101" s="81"/>
      <c r="B101" s="80" t="s">
        <v>96</v>
      </c>
      <c r="C101" s="81" t="s">
        <v>1013</v>
      </c>
      <c r="D101" s="81" t="s">
        <v>1071</v>
      </c>
      <c r="E101" s="81" t="s">
        <v>57</v>
      </c>
      <c r="F101" s="81" t="s">
        <v>1016</v>
      </c>
      <c r="G101" s="81"/>
      <c r="H101" s="82" t="s">
        <v>1218</v>
      </c>
      <c r="I101" s="81" t="s">
        <v>1389</v>
      </c>
      <c r="J101" s="80" t="s">
        <v>203</v>
      </c>
      <c r="K101" s="81" t="s">
        <v>1485</v>
      </c>
      <c r="L101" s="81"/>
      <c r="M101" s="80" t="s">
        <v>353</v>
      </c>
      <c r="N101" s="81" t="s">
        <v>547</v>
      </c>
      <c r="O101" s="81" t="s">
        <v>1443</v>
      </c>
      <c r="P101" s="81" t="s">
        <v>1070</v>
      </c>
      <c r="Q101" s="81"/>
      <c r="R101" s="81"/>
      <c r="S101" s="81"/>
      <c r="T101" s="81" t="s">
        <v>1647</v>
      </c>
    </row>
    <row r="102" spans="1:20" x14ac:dyDescent="0.2">
      <c r="A102" s="81"/>
      <c r="B102" s="80" t="s">
        <v>97</v>
      </c>
      <c r="C102" s="81" t="s">
        <v>1014</v>
      </c>
      <c r="D102" s="81" t="s">
        <v>1071</v>
      </c>
      <c r="E102" s="81" t="s">
        <v>371</v>
      </c>
      <c r="F102" s="81" t="s">
        <v>1116</v>
      </c>
      <c r="G102" s="81"/>
      <c r="H102" s="82" t="s">
        <v>1219</v>
      </c>
      <c r="I102" s="81" t="s">
        <v>1390</v>
      </c>
      <c r="J102" s="80" t="s">
        <v>60</v>
      </c>
      <c r="K102" s="81" t="s">
        <v>1487</v>
      </c>
      <c r="L102" s="81"/>
      <c r="M102" s="80" t="s">
        <v>354</v>
      </c>
      <c r="N102" s="81" t="s">
        <v>1530</v>
      </c>
      <c r="O102" s="81" t="s">
        <v>1443</v>
      </c>
      <c r="P102" s="81" t="s">
        <v>1403</v>
      </c>
      <c r="Q102" s="81"/>
      <c r="R102" s="81"/>
      <c r="S102" s="81"/>
      <c r="T102" s="81" t="s">
        <v>1063</v>
      </c>
    </row>
    <row r="103" spans="1:20" x14ac:dyDescent="0.2">
      <c r="A103" s="81"/>
      <c r="B103" s="80" t="s">
        <v>100</v>
      </c>
      <c r="C103" s="81" t="s">
        <v>1015</v>
      </c>
      <c r="D103" s="81" t="s">
        <v>1072</v>
      </c>
      <c r="E103" s="81" t="s">
        <v>131</v>
      </c>
      <c r="F103" s="81" t="s">
        <v>1117</v>
      </c>
      <c r="G103" s="81"/>
      <c r="H103" s="82" t="s">
        <v>1220</v>
      </c>
      <c r="I103" s="81" t="s">
        <v>1391</v>
      </c>
      <c r="J103" s="84" t="s">
        <v>248</v>
      </c>
      <c r="K103" s="81" t="s">
        <v>1002</v>
      </c>
      <c r="L103" s="81"/>
      <c r="M103" s="80" t="s">
        <v>85</v>
      </c>
      <c r="N103" s="81" t="s">
        <v>1004</v>
      </c>
      <c r="O103" s="81" t="s">
        <v>1117</v>
      </c>
      <c r="P103" s="81" t="s">
        <v>1008</v>
      </c>
      <c r="Q103" s="81"/>
      <c r="R103" s="81"/>
      <c r="S103" s="81"/>
      <c r="T103" s="81" t="s">
        <v>1063</v>
      </c>
    </row>
    <row r="104" spans="1:20" x14ac:dyDescent="0.2">
      <c r="A104" s="81"/>
      <c r="B104" s="80" t="s">
        <v>347</v>
      </c>
      <c r="C104" s="81" t="s">
        <v>1016</v>
      </c>
      <c r="D104" s="81" t="s">
        <v>1073</v>
      </c>
      <c r="E104" s="81" t="s">
        <v>58</v>
      </c>
      <c r="F104" s="81" t="s">
        <v>1118</v>
      </c>
      <c r="G104" s="81"/>
      <c r="H104" s="82" t="s">
        <v>1221</v>
      </c>
      <c r="I104" s="81" t="s">
        <v>1392</v>
      </c>
      <c r="J104" s="80" t="s">
        <v>759</v>
      </c>
      <c r="K104" s="81" t="s">
        <v>1003</v>
      </c>
      <c r="L104" s="81"/>
      <c r="M104" s="80" t="s">
        <v>356</v>
      </c>
      <c r="N104" s="81" t="s">
        <v>1005</v>
      </c>
      <c r="O104" s="81" t="s">
        <v>1118</v>
      </c>
      <c r="P104" s="81" t="s">
        <v>1009</v>
      </c>
      <c r="Q104" s="81"/>
      <c r="R104" s="81"/>
      <c r="S104" s="81"/>
      <c r="T104" s="81" t="s">
        <v>995</v>
      </c>
    </row>
    <row r="105" spans="1:20" x14ac:dyDescent="0.2">
      <c r="A105" s="81"/>
      <c r="B105" s="80" t="s">
        <v>346</v>
      </c>
      <c r="C105" s="81" t="s">
        <v>1017</v>
      </c>
      <c r="D105" s="81" t="s">
        <v>1074</v>
      </c>
      <c r="E105" s="81" t="s">
        <v>373</v>
      </c>
      <c r="F105" s="81"/>
      <c r="G105" s="81"/>
      <c r="H105" s="82" t="s">
        <v>1222</v>
      </c>
      <c r="I105" s="81" t="s">
        <v>992</v>
      </c>
      <c r="J105" s="80" t="s">
        <v>569</v>
      </c>
      <c r="K105" s="81" t="s">
        <v>1494</v>
      </c>
      <c r="L105" s="81"/>
      <c r="M105" s="80" t="s">
        <v>360</v>
      </c>
      <c r="N105" s="81" t="s">
        <v>1073</v>
      </c>
      <c r="O105" s="81" t="s">
        <v>1411</v>
      </c>
      <c r="P105" s="81" t="s">
        <v>1111</v>
      </c>
      <c r="Q105" s="81"/>
      <c r="R105" s="81"/>
      <c r="S105" s="81"/>
      <c r="T105" s="81" t="s">
        <v>1468</v>
      </c>
    </row>
    <row r="106" spans="1:20" x14ac:dyDescent="0.2">
      <c r="A106" s="81"/>
      <c r="B106" s="80" t="s">
        <v>104</v>
      </c>
      <c r="C106" s="81"/>
      <c r="D106" s="81" t="s">
        <v>1075</v>
      </c>
      <c r="E106" s="81" t="s">
        <v>132</v>
      </c>
      <c r="F106" s="81"/>
      <c r="G106" s="81"/>
      <c r="H106" s="82" t="s">
        <v>1223</v>
      </c>
      <c r="I106" s="81" t="s">
        <v>993</v>
      </c>
      <c r="J106" s="80" t="s">
        <v>760</v>
      </c>
      <c r="K106" s="81" t="s">
        <v>1401</v>
      </c>
      <c r="L106" s="81"/>
      <c r="M106" s="80" t="s">
        <v>470</v>
      </c>
      <c r="N106" s="81" t="s">
        <v>1531</v>
      </c>
      <c r="O106" s="81"/>
      <c r="P106" s="81" t="s">
        <v>1531</v>
      </c>
      <c r="Q106" s="81"/>
      <c r="R106" s="81"/>
      <c r="S106" s="81"/>
      <c r="T106" s="81" t="s">
        <v>997</v>
      </c>
    </row>
    <row r="107" spans="1:20" x14ac:dyDescent="0.2">
      <c r="A107" s="81"/>
      <c r="B107" s="80" t="s">
        <v>54</v>
      </c>
      <c r="C107" s="81"/>
      <c r="D107" s="81" t="s">
        <v>1076</v>
      </c>
      <c r="E107" s="81" t="s">
        <v>374</v>
      </c>
      <c r="F107" s="81"/>
      <c r="G107" s="81"/>
      <c r="H107" s="82" t="s">
        <v>1224</v>
      </c>
      <c r="I107" s="81" t="s">
        <v>1103</v>
      </c>
      <c r="J107" s="80" t="s">
        <v>398</v>
      </c>
      <c r="K107" s="81" t="s">
        <v>1417</v>
      </c>
      <c r="L107" s="81"/>
      <c r="M107" s="86" t="s">
        <v>253</v>
      </c>
      <c r="N107" s="81" t="s">
        <v>1010</v>
      </c>
      <c r="O107" s="81"/>
      <c r="P107" s="81" t="s">
        <v>1074</v>
      </c>
      <c r="Q107" s="81"/>
      <c r="R107" s="81"/>
      <c r="S107" s="81"/>
      <c r="T107" s="81" t="s">
        <v>1066</v>
      </c>
    </row>
    <row r="108" spans="1:20" x14ac:dyDescent="0.2">
      <c r="A108" s="81"/>
      <c r="B108" s="80" t="s">
        <v>543</v>
      </c>
      <c r="C108" s="81"/>
      <c r="D108" s="81" t="s">
        <v>1077</v>
      </c>
      <c r="E108" s="81" t="s">
        <v>376</v>
      </c>
      <c r="F108" s="81"/>
      <c r="G108" s="81"/>
      <c r="H108" s="82" t="s">
        <v>1225</v>
      </c>
      <c r="I108" s="81" t="s">
        <v>1062</v>
      </c>
      <c r="J108" s="80" t="s">
        <v>396</v>
      </c>
      <c r="K108" s="81" t="s">
        <v>1421</v>
      </c>
      <c r="L108" s="81"/>
      <c r="M108" s="80" t="s">
        <v>123</v>
      </c>
      <c r="N108" s="81" t="s">
        <v>1113</v>
      </c>
      <c r="O108" s="81"/>
      <c r="P108" s="81" t="s">
        <v>1595</v>
      </c>
      <c r="Q108" s="81"/>
      <c r="R108" s="81"/>
      <c r="S108" s="81"/>
      <c r="T108" s="81" t="s">
        <v>1395</v>
      </c>
    </row>
    <row r="109" spans="1:20" x14ac:dyDescent="0.2">
      <c r="A109" s="81"/>
      <c r="B109" s="80" t="s">
        <v>106</v>
      </c>
      <c r="C109" s="81"/>
      <c r="D109" s="81" t="s">
        <v>172</v>
      </c>
      <c r="E109" s="81" t="s">
        <v>379</v>
      </c>
      <c r="F109" s="81"/>
      <c r="G109" s="81"/>
      <c r="H109" s="82" t="s">
        <v>1226</v>
      </c>
      <c r="I109" s="81" t="s">
        <v>1063</v>
      </c>
      <c r="J109" s="80" t="s">
        <v>397</v>
      </c>
      <c r="K109" s="81" t="s">
        <v>1425</v>
      </c>
      <c r="L109" s="81"/>
      <c r="M109" s="80" t="s">
        <v>124</v>
      </c>
      <c r="N109" s="81" t="s">
        <v>1013</v>
      </c>
      <c r="O109" s="81"/>
      <c r="P109" s="81" t="s">
        <v>1113</v>
      </c>
      <c r="Q109" s="81"/>
      <c r="R109" s="81"/>
      <c r="S109" s="81"/>
      <c r="T109" s="81" t="s">
        <v>1396</v>
      </c>
    </row>
    <row r="110" spans="1:20" x14ac:dyDescent="0.2">
      <c r="A110" s="81"/>
      <c r="B110" s="80" t="s">
        <v>517</v>
      </c>
      <c r="C110" s="81"/>
      <c r="D110" s="81" t="s">
        <v>1016</v>
      </c>
      <c r="E110" s="81" t="s">
        <v>380</v>
      </c>
      <c r="F110" s="81"/>
      <c r="G110" s="81"/>
      <c r="H110" s="82" t="s">
        <v>1227</v>
      </c>
      <c r="I110" s="81" t="s">
        <v>995</v>
      </c>
      <c r="J110" s="80" t="s">
        <v>156</v>
      </c>
      <c r="K110" s="81" t="s">
        <v>1429</v>
      </c>
      <c r="L110" s="81"/>
      <c r="M110" s="80" t="s">
        <v>125</v>
      </c>
      <c r="N110" s="81" t="s">
        <v>1076</v>
      </c>
      <c r="O110" s="81"/>
      <c r="P110" s="81" t="s">
        <v>1076</v>
      </c>
      <c r="Q110" s="81"/>
      <c r="R110" s="81"/>
      <c r="S110" s="81"/>
      <c r="T110" s="81" t="s">
        <v>1000</v>
      </c>
    </row>
    <row r="111" spans="1:20" x14ac:dyDescent="0.2">
      <c r="A111" s="81"/>
      <c r="B111" s="80" t="s">
        <v>515</v>
      </c>
      <c r="C111" s="81"/>
      <c r="D111" s="81"/>
      <c r="E111" s="81" t="s">
        <v>385</v>
      </c>
      <c r="F111" s="81"/>
      <c r="G111" s="81"/>
      <c r="H111" s="82" t="s">
        <v>1228</v>
      </c>
      <c r="I111" s="81" t="s">
        <v>1393</v>
      </c>
      <c r="J111" s="80" t="s">
        <v>157</v>
      </c>
      <c r="K111" s="81" t="s">
        <v>1013</v>
      </c>
      <c r="L111" s="81"/>
      <c r="M111" s="80" t="s">
        <v>365</v>
      </c>
      <c r="N111" s="81" t="s">
        <v>1016</v>
      </c>
      <c r="O111" s="81"/>
      <c r="P111" s="81" t="s">
        <v>1410</v>
      </c>
      <c r="Q111" s="81"/>
      <c r="R111" s="81"/>
      <c r="S111" s="81"/>
      <c r="T111" s="81" t="s">
        <v>1658</v>
      </c>
    </row>
    <row r="112" spans="1:20" x14ac:dyDescent="0.2">
      <c r="A112" s="81"/>
      <c r="B112" s="80" t="s">
        <v>358</v>
      </c>
      <c r="C112" s="81"/>
      <c r="D112" s="81"/>
      <c r="E112" s="81" t="s">
        <v>466</v>
      </c>
      <c r="F112" s="81"/>
      <c r="G112" s="81"/>
      <c r="H112" s="82" t="s">
        <v>1229</v>
      </c>
      <c r="I112" s="81" t="s">
        <v>997</v>
      </c>
      <c r="J112" s="80" t="s">
        <v>400</v>
      </c>
      <c r="K112" s="81" t="s">
        <v>1435</v>
      </c>
      <c r="L112" s="81"/>
      <c r="M112" s="80" t="s">
        <v>371</v>
      </c>
      <c r="N112" s="81" t="s">
        <v>1116</v>
      </c>
      <c r="O112" s="81"/>
      <c r="P112" s="81" t="s">
        <v>1117</v>
      </c>
      <c r="Q112" s="81"/>
      <c r="R112" s="81"/>
      <c r="S112" s="81"/>
      <c r="T112" s="81" t="s">
        <v>1485</v>
      </c>
    </row>
    <row r="113" spans="1:20" x14ac:dyDescent="0.2">
      <c r="A113" s="81"/>
      <c r="B113" s="80" t="s">
        <v>355</v>
      </c>
      <c r="C113" s="81"/>
      <c r="D113" s="81"/>
      <c r="E113" s="81" t="s">
        <v>518</v>
      </c>
      <c r="F113" s="81"/>
      <c r="G113" s="81"/>
      <c r="H113" s="82" t="s">
        <v>1230</v>
      </c>
      <c r="I113" s="81" t="s">
        <v>998</v>
      </c>
      <c r="J113" s="80" t="s">
        <v>163</v>
      </c>
      <c r="K113" s="81" t="s">
        <v>1438</v>
      </c>
      <c r="L113" s="81"/>
      <c r="M113" s="80" t="s">
        <v>131</v>
      </c>
      <c r="N113" s="81" t="s">
        <v>1118</v>
      </c>
      <c r="O113" s="81"/>
      <c r="P113" s="81" t="s">
        <v>1596</v>
      </c>
      <c r="Q113" s="81"/>
      <c r="R113" s="81"/>
      <c r="S113" s="81"/>
      <c r="T113" s="81" t="s">
        <v>1398</v>
      </c>
    </row>
    <row r="114" spans="1:20" x14ac:dyDescent="0.2">
      <c r="A114" s="81"/>
      <c r="B114" s="80" t="s">
        <v>356</v>
      </c>
      <c r="C114" s="81"/>
      <c r="D114" s="81"/>
      <c r="E114" s="81" t="s">
        <v>136</v>
      </c>
      <c r="F114" s="81"/>
      <c r="G114" s="81"/>
      <c r="H114" s="82" t="s">
        <v>1231</v>
      </c>
      <c r="I114" s="81" t="s">
        <v>1394</v>
      </c>
      <c r="J114" s="80" t="s">
        <v>164</v>
      </c>
      <c r="K114" s="81" t="s">
        <v>1115</v>
      </c>
      <c r="L114" s="81"/>
      <c r="M114" s="84" t="s">
        <v>375</v>
      </c>
      <c r="N114" s="81"/>
      <c r="O114" s="81"/>
      <c r="P114" s="81" t="s">
        <v>1597</v>
      </c>
      <c r="Q114" s="81"/>
      <c r="R114" s="81"/>
      <c r="S114" s="81"/>
      <c r="T114" s="81" t="s">
        <v>1660</v>
      </c>
    </row>
    <row r="115" spans="1:20" x14ac:dyDescent="0.2">
      <c r="A115" s="81"/>
      <c r="B115" s="80" t="s">
        <v>357</v>
      </c>
      <c r="C115" s="81"/>
      <c r="D115" s="81"/>
      <c r="E115" s="81" t="s">
        <v>390</v>
      </c>
      <c r="F115" s="81"/>
      <c r="G115" s="81"/>
      <c r="H115" s="82" t="s">
        <v>1232</v>
      </c>
      <c r="I115" s="81" t="s">
        <v>1395</v>
      </c>
      <c r="J115" s="80" t="s">
        <v>407</v>
      </c>
      <c r="K115" s="81" t="s">
        <v>1443</v>
      </c>
      <c r="L115" s="81"/>
      <c r="M115" s="80" t="s">
        <v>380</v>
      </c>
      <c r="N115" s="81"/>
      <c r="O115" s="81"/>
      <c r="P115" s="81"/>
      <c r="Q115" s="81"/>
      <c r="R115" s="81"/>
      <c r="S115" s="81"/>
      <c r="T115" s="81" t="s">
        <v>1400</v>
      </c>
    </row>
    <row r="116" spans="1:20" x14ac:dyDescent="0.2">
      <c r="A116" s="81"/>
      <c r="B116" s="80" t="s">
        <v>113</v>
      </c>
      <c r="C116" s="81"/>
      <c r="D116" s="81"/>
      <c r="E116" s="81" t="s">
        <v>252</v>
      </c>
      <c r="F116" s="81"/>
      <c r="G116" s="81"/>
      <c r="H116" s="82" t="s">
        <v>1233</v>
      </c>
      <c r="I116" s="81" t="s">
        <v>1396</v>
      </c>
      <c r="J116" s="80" t="s">
        <v>409</v>
      </c>
      <c r="K116" s="81"/>
      <c r="L116" s="81"/>
      <c r="M116" s="80" t="s">
        <v>381</v>
      </c>
      <c r="N116" s="81"/>
      <c r="O116" s="81"/>
      <c r="P116" s="81"/>
      <c r="Q116" s="81"/>
      <c r="R116" s="81"/>
      <c r="S116" s="81"/>
      <c r="T116" s="81" t="s">
        <v>1663</v>
      </c>
    </row>
    <row r="117" spans="1:20" x14ac:dyDescent="0.2">
      <c r="A117" s="81"/>
      <c r="B117" s="86" t="s">
        <v>253</v>
      </c>
      <c r="C117" s="81"/>
      <c r="D117" s="81"/>
      <c r="E117" s="81" t="s">
        <v>60</v>
      </c>
      <c r="F117" s="81"/>
      <c r="G117" s="81"/>
      <c r="H117" s="82" t="s">
        <v>1234</v>
      </c>
      <c r="I117" s="81" t="s">
        <v>1000</v>
      </c>
      <c r="J117" s="80" t="s">
        <v>420</v>
      </c>
      <c r="K117" s="81"/>
      <c r="L117" s="81"/>
      <c r="M117" s="80" t="s">
        <v>383</v>
      </c>
      <c r="N117" s="81"/>
      <c r="O117" s="81"/>
      <c r="P117" s="81"/>
      <c r="Q117" s="81"/>
      <c r="R117" s="81"/>
      <c r="S117" s="81"/>
      <c r="T117" s="81" t="s">
        <v>1004</v>
      </c>
    </row>
    <row r="118" spans="1:20" x14ac:dyDescent="0.2">
      <c r="A118" s="81"/>
      <c r="B118" s="80" t="s">
        <v>118</v>
      </c>
      <c r="C118" s="81"/>
      <c r="D118" s="81"/>
      <c r="E118" s="81" t="s">
        <v>248</v>
      </c>
      <c r="F118" s="81"/>
      <c r="G118" s="81"/>
      <c r="H118" s="82" t="s">
        <v>1235</v>
      </c>
      <c r="I118" s="81" t="s">
        <v>547</v>
      </c>
      <c r="J118" s="80" t="s">
        <v>168</v>
      </c>
      <c r="K118" s="81"/>
      <c r="L118" s="81"/>
      <c r="M118" s="80" t="s">
        <v>466</v>
      </c>
      <c r="N118" s="81"/>
      <c r="O118" s="81"/>
      <c r="P118" s="81"/>
      <c r="Q118" s="81"/>
      <c r="R118" s="81"/>
      <c r="S118" s="81"/>
      <c r="T118" s="81" t="s">
        <v>1559</v>
      </c>
    </row>
    <row r="119" spans="1:20" x14ac:dyDescent="0.2">
      <c r="A119" s="81"/>
      <c r="B119" s="80" t="s">
        <v>120</v>
      </c>
      <c r="C119" s="81"/>
      <c r="D119" s="81"/>
      <c r="E119" s="81" t="s">
        <v>748</v>
      </c>
      <c r="F119" s="81"/>
      <c r="G119" s="81"/>
      <c r="H119" s="82" t="s">
        <v>1236</v>
      </c>
      <c r="I119" s="81" t="s">
        <v>1397</v>
      </c>
      <c r="J119" s="80" t="s">
        <v>478</v>
      </c>
      <c r="K119" s="81"/>
      <c r="L119" s="81"/>
      <c r="M119" s="80" t="s">
        <v>390</v>
      </c>
      <c r="N119" s="81"/>
      <c r="O119" s="81"/>
      <c r="P119" s="81"/>
      <c r="Q119" s="81"/>
      <c r="R119" s="81"/>
      <c r="S119" s="81"/>
      <c r="T119" s="81" t="s">
        <v>1594</v>
      </c>
    </row>
    <row r="120" spans="1:20" x14ac:dyDescent="0.2">
      <c r="A120" s="81"/>
      <c r="B120" s="80" t="s">
        <v>123</v>
      </c>
      <c r="C120" s="81"/>
      <c r="D120" s="81"/>
      <c r="E120" s="81" t="s">
        <v>759</v>
      </c>
      <c r="F120" s="81"/>
      <c r="G120" s="81"/>
      <c r="H120" s="82" t="s">
        <v>1237</v>
      </c>
      <c r="I120" s="81" t="s">
        <v>1398</v>
      </c>
      <c r="J120" s="84" t="s">
        <v>519</v>
      </c>
      <c r="K120" s="81"/>
      <c r="L120" s="81"/>
      <c r="M120" s="80" t="s">
        <v>546</v>
      </c>
      <c r="N120" s="81"/>
      <c r="O120" s="81"/>
      <c r="P120" s="81"/>
      <c r="Q120" s="81"/>
      <c r="R120" s="81"/>
      <c r="S120" s="81"/>
      <c r="T120" s="81" t="s">
        <v>1070</v>
      </c>
    </row>
    <row r="121" spans="1:20" x14ac:dyDescent="0.2">
      <c r="A121" s="81"/>
      <c r="B121" s="80" t="s">
        <v>728</v>
      </c>
      <c r="C121" s="81"/>
      <c r="D121" s="81"/>
      <c r="E121" s="81" t="s">
        <v>150</v>
      </c>
      <c r="F121" s="81"/>
      <c r="G121" s="81"/>
      <c r="H121" s="82" t="s">
        <v>1238</v>
      </c>
      <c r="I121" s="81" t="s">
        <v>1399</v>
      </c>
      <c r="J121" s="80" t="s">
        <v>520</v>
      </c>
      <c r="K121" s="81"/>
      <c r="L121" s="81"/>
      <c r="M121" s="80" t="s">
        <v>729</v>
      </c>
      <c r="N121" s="81"/>
      <c r="O121" s="81"/>
      <c r="P121" s="81"/>
      <c r="Q121" s="81"/>
      <c r="R121" s="81"/>
      <c r="S121" s="81"/>
      <c r="T121" s="81" t="s">
        <v>1071</v>
      </c>
    </row>
    <row r="122" spans="1:20" x14ac:dyDescent="0.2">
      <c r="A122" s="81"/>
      <c r="B122" s="80" t="s">
        <v>125</v>
      </c>
      <c r="C122" s="81"/>
      <c r="D122" s="81"/>
      <c r="E122" s="81" t="s">
        <v>221</v>
      </c>
      <c r="F122" s="81"/>
      <c r="G122" s="81"/>
      <c r="H122" s="82" t="s">
        <v>1239</v>
      </c>
      <c r="I122" s="81" t="s">
        <v>1400</v>
      </c>
      <c r="J122" s="80" t="s">
        <v>425</v>
      </c>
      <c r="K122" s="81"/>
      <c r="L122" s="81"/>
      <c r="M122" s="80" t="s">
        <v>60</v>
      </c>
      <c r="N122" s="81"/>
      <c r="O122" s="81"/>
      <c r="P122" s="81"/>
      <c r="Q122" s="81"/>
      <c r="R122" s="81"/>
      <c r="S122" s="81"/>
      <c r="T122" s="81" t="s">
        <v>1005</v>
      </c>
    </row>
    <row r="123" spans="1:20" x14ac:dyDescent="0.2">
      <c r="A123" s="81"/>
      <c r="B123" s="80" t="s">
        <v>365</v>
      </c>
      <c r="C123" s="81"/>
      <c r="D123" s="81"/>
      <c r="E123" s="81" t="s">
        <v>222</v>
      </c>
      <c r="F123" s="81"/>
      <c r="G123" s="81"/>
      <c r="H123" s="82" t="s">
        <v>1240</v>
      </c>
      <c r="I123" s="81" t="s">
        <v>1106</v>
      </c>
      <c r="J123" s="80" t="s">
        <v>426</v>
      </c>
      <c r="K123" s="81"/>
      <c r="L123" s="81"/>
      <c r="M123" s="84" t="s">
        <v>248</v>
      </c>
      <c r="N123" s="81"/>
      <c r="O123" s="81"/>
      <c r="P123" s="81"/>
      <c r="Q123" s="81"/>
      <c r="R123" s="81"/>
      <c r="S123" s="81"/>
      <c r="T123" s="81" t="s">
        <v>1008</v>
      </c>
    </row>
    <row r="124" spans="1:20" x14ac:dyDescent="0.2">
      <c r="A124" s="81"/>
      <c r="B124" s="80" t="s">
        <v>368</v>
      </c>
      <c r="C124" s="81"/>
      <c r="D124" s="81"/>
      <c r="E124" s="81" t="s">
        <v>475</v>
      </c>
      <c r="F124" s="81"/>
      <c r="G124" s="81"/>
      <c r="H124" s="82" t="s">
        <v>1241</v>
      </c>
      <c r="I124" s="81" t="s">
        <v>1004</v>
      </c>
      <c r="J124" s="80" t="s">
        <v>434</v>
      </c>
      <c r="K124" s="81"/>
      <c r="L124" s="81"/>
      <c r="M124" s="84" t="s">
        <v>748</v>
      </c>
      <c r="N124" s="81"/>
      <c r="O124" s="81"/>
      <c r="P124" s="81"/>
      <c r="Q124" s="81"/>
      <c r="R124" s="81"/>
      <c r="S124" s="81"/>
      <c r="T124" s="81" t="s">
        <v>1009</v>
      </c>
    </row>
    <row r="125" spans="1:20" x14ac:dyDescent="0.2">
      <c r="A125" s="81"/>
      <c r="B125" s="80" t="s">
        <v>57</v>
      </c>
      <c r="C125" s="81"/>
      <c r="D125" s="81"/>
      <c r="E125" s="81" t="s">
        <v>153</v>
      </c>
      <c r="F125" s="81"/>
      <c r="G125" s="81"/>
      <c r="H125" s="82" t="s">
        <v>1242</v>
      </c>
      <c r="I125" s="81" t="s">
        <v>1401</v>
      </c>
      <c r="J125" s="80" t="s">
        <v>430</v>
      </c>
      <c r="K125" s="81"/>
      <c r="L125" s="81"/>
      <c r="M125" s="80" t="s">
        <v>759</v>
      </c>
      <c r="N125" s="81"/>
      <c r="O125" s="81"/>
      <c r="P125" s="81"/>
      <c r="Q125" s="81"/>
      <c r="R125" s="81"/>
      <c r="S125" s="81"/>
      <c r="T125" s="81" t="s">
        <v>1634</v>
      </c>
    </row>
    <row r="126" spans="1:20" x14ac:dyDescent="0.2">
      <c r="A126" s="81"/>
      <c r="B126" s="80" t="s">
        <v>371</v>
      </c>
      <c r="C126" s="81"/>
      <c r="D126" s="81"/>
      <c r="E126" s="81" t="s">
        <v>394</v>
      </c>
      <c r="F126" s="81"/>
      <c r="G126" s="81"/>
      <c r="H126" s="82" t="s">
        <v>1243</v>
      </c>
      <c r="I126" s="81" t="s">
        <v>1005</v>
      </c>
      <c r="J126" s="80" t="s">
        <v>432</v>
      </c>
      <c r="K126" s="81"/>
      <c r="L126" s="81"/>
      <c r="M126" s="84" t="s">
        <v>150</v>
      </c>
      <c r="N126" s="81"/>
      <c r="O126" s="81"/>
      <c r="P126" s="81"/>
      <c r="Q126" s="81"/>
      <c r="R126" s="81"/>
      <c r="S126" s="81"/>
      <c r="T126" s="81" t="s">
        <v>1111</v>
      </c>
    </row>
    <row r="127" spans="1:20" x14ac:dyDescent="0.2">
      <c r="A127" s="81"/>
      <c r="B127" s="80" t="s">
        <v>131</v>
      </c>
      <c r="C127" s="81"/>
      <c r="D127" s="81"/>
      <c r="E127" s="81" t="s">
        <v>395</v>
      </c>
      <c r="F127" s="81"/>
      <c r="G127" s="81"/>
      <c r="H127" s="82" t="s">
        <v>1244</v>
      </c>
      <c r="I127" s="81" t="s">
        <v>1402</v>
      </c>
      <c r="J127" s="81"/>
      <c r="K127" s="81"/>
      <c r="L127" s="81"/>
      <c r="M127" s="80" t="s">
        <v>760</v>
      </c>
      <c r="N127" s="81"/>
      <c r="O127" s="81"/>
      <c r="P127" s="81"/>
      <c r="Q127" s="81"/>
      <c r="R127" s="81"/>
      <c r="S127" s="81"/>
      <c r="T127" s="81" t="s">
        <v>1010</v>
      </c>
    </row>
    <row r="128" spans="1:20" x14ac:dyDescent="0.2">
      <c r="A128" s="81"/>
      <c r="B128" s="80" t="s">
        <v>58</v>
      </c>
      <c r="C128" s="81"/>
      <c r="D128" s="81"/>
      <c r="E128" s="81" t="s">
        <v>396</v>
      </c>
      <c r="F128" s="81"/>
      <c r="G128" s="81"/>
      <c r="H128" s="82" t="s">
        <v>1245</v>
      </c>
      <c r="I128" s="81" t="s">
        <v>1402</v>
      </c>
      <c r="J128" s="81"/>
      <c r="K128" s="81"/>
      <c r="L128" s="81"/>
      <c r="M128" s="80" t="s">
        <v>398</v>
      </c>
      <c r="N128" s="81"/>
      <c r="O128" s="81"/>
      <c r="P128" s="81"/>
      <c r="Q128" s="81"/>
      <c r="R128" s="81"/>
      <c r="S128" s="81"/>
      <c r="T128" s="81" t="s">
        <v>1562</v>
      </c>
    </row>
    <row r="129" spans="1:20" x14ac:dyDescent="0.2">
      <c r="A129" s="81"/>
      <c r="B129" s="80" t="s">
        <v>132</v>
      </c>
      <c r="C129" s="81"/>
      <c r="D129" s="81"/>
      <c r="E129" s="81" t="s">
        <v>397</v>
      </c>
      <c r="F129" s="81"/>
      <c r="G129" s="81"/>
      <c r="H129" s="82" t="s">
        <v>1246</v>
      </c>
      <c r="I129" s="81" t="s">
        <v>1403</v>
      </c>
      <c r="J129" s="81"/>
      <c r="K129" s="81"/>
      <c r="L129" s="81"/>
      <c r="M129" s="80" t="s">
        <v>476</v>
      </c>
      <c r="N129" s="81"/>
      <c r="O129" s="81"/>
      <c r="P129" s="81"/>
      <c r="Q129" s="81"/>
      <c r="R129" s="81"/>
      <c r="S129" s="81"/>
      <c r="T129" s="81" t="s">
        <v>1113</v>
      </c>
    </row>
    <row r="130" spans="1:20" x14ac:dyDescent="0.2">
      <c r="A130" s="81"/>
      <c r="B130" s="80" t="s">
        <v>374</v>
      </c>
      <c r="C130" s="81"/>
      <c r="D130" s="81"/>
      <c r="E130" s="81" t="s">
        <v>157</v>
      </c>
      <c r="F130" s="81"/>
      <c r="G130" s="81"/>
      <c r="H130" s="82" t="s">
        <v>1247</v>
      </c>
      <c r="I130" s="81" t="s">
        <v>1009</v>
      </c>
      <c r="J130" s="81"/>
      <c r="K130" s="81"/>
      <c r="L130" s="81"/>
      <c r="M130" s="80" t="s">
        <v>880</v>
      </c>
      <c r="N130" s="81"/>
      <c r="O130" s="81"/>
      <c r="P130" s="81"/>
      <c r="Q130" s="81"/>
      <c r="R130" s="81"/>
      <c r="S130" s="81"/>
      <c r="T130" s="81" t="s">
        <v>1013</v>
      </c>
    </row>
    <row r="131" spans="1:20" x14ac:dyDescent="0.2">
      <c r="A131" s="81"/>
      <c r="B131" s="80" t="s">
        <v>218</v>
      </c>
      <c r="C131" s="81"/>
      <c r="D131" s="81"/>
      <c r="E131" s="81" t="s">
        <v>400</v>
      </c>
      <c r="F131" s="81"/>
      <c r="G131" s="81"/>
      <c r="H131" s="82" t="s">
        <v>1248</v>
      </c>
      <c r="I131" s="81" t="s">
        <v>1111</v>
      </c>
      <c r="J131" s="81"/>
      <c r="K131" s="81"/>
      <c r="L131" s="81"/>
      <c r="M131" s="84" t="s">
        <v>152</v>
      </c>
      <c r="N131" s="81"/>
      <c r="O131" s="81"/>
      <c r="P131" s="81"/>
      <c r="Q131" s="81"/>
      <c r="R131" s="81"/>
      <c r="S131" s="81"/>
      <c r="T131" s="81" t="s">
        <v>1406</v>
      </c>
    </row>
    <row r="132" spans="1:20" x14ac:dyDescent="0.2">
      <c r="A132" s="81"/>
      <c r="B132" s="80" t="s">
        <v>379</v>
      </c>
      <c r="C132" s="81"/>
      <c r="D132" s="81"/>
      <c r="E132" s="81" t="s">
        <v>915</v>
      </c>
      <c r="F132" s="81"/>
      <c r="G132" s="81"/>
      <c r="H132" s="82" t="s">
        <v>1249</v>
      </c>
      <c r="I132" s="81" t="s">
        <v>1074</v>
      </c>
      <c r="J132" s="81"/>
      <c r="K132" s="81"/>
      <c r="L132" s="81"/>
      <c r="M132" s="80" t="s">
        <v>396</v>
      </c>
      <c r="N132" s="81"/>
      <c r="O132" s="81"/>
      <c r="P132" s="81"/>
      <c r="Q132" s="81"/>
      <c r="R132" s="81"/>
      <c r="S132" s="81"/>
      <c r="T132" s="81" t="s">
        <v>1638</v>
      </c>
    </row>
    <row r="133" spans="1:20" x14ac:dyDescent="0.2">
      <c r="A133" s="81"/>
      <c r="B133" s="80" t="s">
        <v>380</v>
      </c>
      <c r="C133" s="81"/>
      <c r="D133" s="81"/>
      <c r="E133" s="81" t="s">
        <v>9</v>
      </c>
      <c r="F133" s="81"/>
      <c r="G133" s="81"/>
      <c r="H133" s="82" t="s">
        <v>1250</v>
      </c>
      <c r="I133" s="81" t="s">
        <v>1404</v>
      </c>
      <c r="J133" s="81"/>
      <c r="K133" s="81"/>
      <c r="L133" s="81"/>
      <c r="M133" s="80" t="s">
        <v>397</v>
      </c>
      <c r="N133" s="81"/>
      <c r="O133" s="81"/>
      <c r="P133" s="81"/>
      <c r="Q133" s="81"/>
      <c r="R133" s="81"/>
      <c r="S133" s="81"/>
      <c r="T133" s="81" t="s">
        <v>1409</v>
      </c>
    </row>
    <row r="134" spans="1:20" x14ac:dyDescent="0.2">
      <c r="A134" s="81"/>
      <c r="B134" s="80" t="s">
        <v>381</v>
      </c>
      <c r="C134" s="81"/>
      <c r="D134" s="81"/>
      <c r="E134" s="81" t="s">
        <v>161</v>
      </c>
      <c r="F134" s="81"/>
      <c r="G134" s="81"/>
      <c r="H134" s="82" t="s">
        <v>1251</v>
      </c>
      <c r="I134" s="81" t="s">
        <v>1113</v>
      </c>
      <c r="J134" s="81"/>
      <c r="K134" s="81"/>
      <c r="L134" s="81"/>
      <c r="M134" s="80" t="s">
        <v>549</v>
      </c>
      <c r="N134" s="81"/>
      <c r="O134" s="81"/>
      <c r="P134" s="81"/>
      <c r="Q134" s="81"/>
      <c r="R134" s="81"/>
      <c r="S134" s="81"/>
      <c r="T134" s="81" t="s">
        <v>1640</v>
      </c>
    </row>
    <row r="135" spans="1:20" x14ac:dyDescent="0.2">
      <c r="A135" s="81"/>
      <c r="B135" s="84" t="s">
        <v>674</v>
      </c>
      <c r="C135" s="81"/>
      <c r="D135" s="81"/>
      <c r="E135" s="81" t="s">
        <v>164</v>
      </c>
      <c r="F135" s="81"/>
      <c r="G135" s="81"/>
      <c r="H135" s="82" t="s">
        <v>1252</v>
      </c>
      <c r="I135" s="81" t="s">
        <v>1405</v>
      </c>
      <c r="J135" s="81"/>
      <c r="K135" s="81"/>
      <c r="L135" s="81"/>
      <c r="M135" s="80" t="s">
        <v>753</v>
      </c>
      <c r="N135" s="81"/>
      <c r="O135" s="81"/>
      <c r="P135" s="81"/>
      <c r="Q135" s="81"/>
      <c r="R135" s="81"/>
      <c r="S135" s="81"/>
      <c r="T135" s="81" t="s">
        <v>1016</v>
      </c>
    </row>
    <row r="136" spans="1:20" x14ac:dyDescent="0.2">
      <c r="A136" s="81"/>
      <c r="B136" s="80" t="s">
        <v>383</v>
      </c>
      <c r="C136" s="81"/>
      <c r="D136" s="81"/>
      <c r="E136" s="81" t="s">
        <v>181</v>
      </c>
      <c r="F136" s="81"/>
      <c r="G136" s="81"/>
      <c r="H136" s="82" t="s">
        <v>1253</v>
      </c>
      <c r="I136" s="81" t="s">
        <v>1013</v>
      </c>
      <c r="J136" s="81"/>
      <c r="K136" s="81"/>
      <c r="L136" s="81"/>
      <c r="M136" s="80" t="s">
        <v>402</v>
      </c>
      <c r="N136" s="81"/>
      <c r="O136" s="81"/>
      <c r="P136" s="81"/>
      <c r="Q136" s="81"/>
      <c r="R136" s="81"/>
      <c r="S136" s="81"/>
      <c r="T136" s="81" t="s">
        <v>1642</v>
      </c>
    </row>
    <row r="137" spans="1:20" x14ac:dyDescent="0.2">
      <c r="A137" s="81"/>
      <c r="B137" s="80" t="s">
        <v>385</v>
      </c>
      <c r="C137" s="81"/>
      <c r="D137" s="81"/>
      <c r="E137" s="81" t="s">
        <v>651</v>
      </c>
      <c r="F137" s="81"/>
      <c r="G137" s="81"/>
      <c r="H137" s="81" t="s">
        <v>1254</v>
      </c>
      <c r="I137" s="81" t="s">
        <v>1013</v>
      </c>
      <c r="J137" s="81"/>
      <c r="K137" s="81"/>
      <c r="L137" s="81"/>
      <c r="M137" s="80" t="s">
        <v>1500</v>
      </c>
      <c r="N137" s="81"/>
      <c r="O137" s="81"/>
      <c r="P137" s="81"/>
      <c r="Q137" s="81"/>
      <c r="R137" s="81"/>
      <c r="S137" s="81"/>
      <c r="T137" s="81" t="s">
        <v>1643</v>
      </c>
    </row>
    <row r="138" spans="1:20" x14ac:dyDescent="0.2">
      <c r="A138" s="81"/>
      <c r="B138" s="80" t="s">
        <v>466</v>
      </c>
      <c r="C138" s="81"/>
      <c r="D138" s="81"/>
      <c r="E138" s="81" t="s">
        <v>409</v>
      </c>
      <c r="F138" s="81"/>
      <c r="G138" s="81"/>
      <c r="H138" s="82" t="s">
        <v>1255</v>
      </c>
      <c r="I138" s="81" t="s">
        <v>1076</v>
      </c>
      <c r="J138" s="81"/>
      <c r="K138" s="81"/>
      <c r="L138" s="81"/>
      <c r="M138" s="80" t="s">
        <v>163</v>
      </c>
      <c r="N138" s="81"/>
      <c r="O138" s="81"/>
      <c r="P138" s="81"/>
      <c r="Q138" s="81"/>
      <c r="R138" s="81"/>
      <c r="S138" s="81"/>
      <c r="T138" s="81" t="s">
        <v>1117</v>
      </c>
    </row>
    <row r="139" spans="1:20" x14ac:dyDescent="0.2">
      <c r="A139" s="81"/>
      <c r="B139" s="80" t="s">
        <v>136</v>
      </c>
      <c r="C139" s="81"/>
      <c r="D139" s="81"/>
      <c r="E139" s="81" t="s">
        <v>423</v>
      </c>
      <c r="F139" s="81"/>
      <c r="G139" s="81"/>
      <c r="H139" s="82" t="s">
        <v>1256</v>
      </c>
      <c r="I139" s="81" t="s">
        <v>1114</v>
      </c>
      <c r="J139" s="81"/>
      <c r="K139" s="81"/>
      <c r="L139" s="81"/>
      <c r="M139" s="80" t="s">
        <v>164</v>
      </c>
      <c r="N139" s="81"/>
      <c r="O139" s="81"/>
      <c r="P139" s="81"/>
      <c r="Q139" s="81"/>
      <c r="R139" s="81"/>
      <c r="S139" s="81"/>
      <c r="T139" s="81" t="s">
        <v>1118</v>
      </c>
    </row>
    <row r="140" spans="1:20" x14ac:dyDescent="0.2">
      <c r="A140" s="81"/>
      <c r="B140" s="84" t="s">
        <v>386</v>
      </c>
      <c r="C140" s="81"/>
      <c r="D140" s="81"/>
      <c r="E140" s="81" t="s">
        <v>422</v>
      </c>
      <c r="F140" s="81"/>
      <c r="G140" s="81"/>
      <c r="H140" s="82" t="s">
        <v>1257</v>
      </c>
      <c r="I140" s="81" t="s">
        <v>1406</v>
      </c>
      <c r="J140" s="81"/>
      <c r="K140" s="81"/>
      <c r="L140" s="81"/>
      <c r="M140" s="80" t="s">
        <v>181</v>
      </c>
      <c r="N140" s="81"/>
      <c r="O140" s="81"/>
      <c r="P140" s="81"/>
      <c r="Q140" s="81"/>
      <c r="R140" s="81"/>
      <c r="S140" s="81"/>
      <c r="T140" s="81" t="s">
        <v>1118</v>
      </c>
    </row>
    <row r="141" spans="1:20" x14ac:dyDescent="0.2">
      <c r="A141" s="81"/>
      <c r="B141" s="80" t="s">
        <v>387</v>
      </c>
      <c r="C141" s="81"/>
      <c r="D141" s="81"/>
      <c r="E141" s="81" t="s">
        <v>420</v>
      </c>
      <c r="F141" s="81"/>
      <c r="G141" s="81"/>
      <c r="H141" s="82" t="s">
        <v>1258</v>
      </c>
      <c r="I141" s="81" t="s">
        <v>1407</v>
      </c>
      <c r="J141" s="81"/>
      <c r="K141" s="81"/>
      <c r="L141" s="81"/>
      <c r="M141" s="80" t="s">
        <v>405</v>
      </c>
      <c r="N141" s="81"/>
      <c r="O141" s="81"/>
      <c r="P141" s="81"/>
      <c r="Q141" s="81"/>
      <c r="R141" s="81"/>
      <c r="S141" s="81"/>
      <c r="T141" s="81" t="s">
        <v>1411</v>
      </c>
    </row>
    <row r="142" spans="1:20" x14ac:dyDescent="0.2">
      <c r="A142" s="81"/>
      <c r="B142" s="80" t="s">
        <v>139</v>
      </c>
      <c r="C142" s="81"/>
      <c r="D142" s="81"/>
      <c r="E142" s="81" t="s">
        <v>168</v>
      </c>
      <c r="F142" s="81"/>
      <c r="G142" s="81"/>
      <c r="H142" s="82" t="s">
        <v>1259</v>
      </c>
      <c r="I142" s="81" t="s">
        <v>1408</v>
      </c>
      <c r="J142" s="81"/>
      <c r="K142" s="81"/>
      <c r="L142" s="81"/>
      <c r="M142" s="80" t="s">
        <v>407</v>
      </c>
      <c r="N142" s="81"/>
      <c r="O142" s="81"/>
      <c r="P142" s="81"/>
      <c r="Q142" s="81"/>
      <c r="R142" s="81"/>
      <c r="S142" s="81"/>
      <c r="T142" s="81" t="s">
        <v>1649</v>
      </c>
    </row>
    <row r="143" spans="1:20" x14ac:dyDescent="0.2">
      <c r="A143" s="81"/>
      <c r="B143" s="80" t="s">
        <v>700</v>
      </c>
      <c r="C143" s="81"/>
      <c r="D143" s="81"/>
      <c r="E143" s="81" t="s">
        <v>519</v>
      </c>
      <c r="F143" s="81"/>
      <c r="G143" s="81"/>
      <c r="H143" s="82" t="s">
        <v>1260</v>
      </c>
      <c r="I143" s="81" t="s">
        <v>1409</v>
      </c>
      <c r="J143" s="81"/>
      <c r="K143" s="81"/>
      <c r="L143" s="81"/>
      <c r="M143" s="84" t="s">
        <v>408</v>
      </c>
      <c r="N143" s="81"/>
      <c r="O143" s="81"/>
      <c r="P143" s="81"/>
      <c r="Q143" s="81"/>
      <c r="R143" s="81"/>
      <c r="S143" s="81"/>
      <c r="T143" s="81"/>
    </row>
    <row r="144" spans="1:20" x14ac:dyDescent="0.2">
      <c r="A144" s="81"/>
      <c r="B144" s="80" t="s">
        <v>390</v>
      </c>
      <c r="C144" s="81"/>
      <c r="D144" s="81"/>
      <c r="E144" s="81" t="s">
        <v>451</v>
      </c>
      <c r="F144" s="81"/>
      <c r="G144" s="81"/>
      <c r="H144" s="82" t="s">
        <v>1261</v>
      </c>
      <c r="I144" s="81" t="s">
        <v>1410</v>
      </c>
      <c r="J144" s="81"/>
      <c r="K144" s="81"/>
      <c r="L144" s="81"/>
      <c r="M144" s="80" t="s">
        <v>612</v>
      </c>
      <c r="N144" s="81"/>
      <c r="O144" s="81"/>
      <c r="P144" s="81"/>
      <c r="Q144" s="81"/>
      <c r="R144" s="81"/>
      <c r="S144" s="81"/>
      <c r="T144" s="81"/>
    </row>
    <row r="145" spans="1:20" x14ac:dyDescent="0.2">
      <c r="A145" s="81"/>
      <c r="B145" s="80" t="s">
        <v>391</v>
      </c>
      <c r="C145" s="81"/>
      <c r="D145" s="81"/>
      <c r="E145" s="81" t="s">
        <v>453</v>
      </c>
      <c r="F145" s="81"/>
      <c r="G145" s="81"/>
      <c r="H145" s="82" t="s">
        <v>1262</v>
      </c>
      <c r="I145" s="81" t="s">
        <v>1016</v>
      </c>
      <c r="J145" s="81"/>
      <c r="K145" s="81"/>
      <c r="L145" s="81"/>
      <c r="M145" s="80" t="s">
        <v>409</v>
      </c>
      <c r="N145" s="81"/>
      <c r="O145" s="81"/>
      <c r="P145" s="81"/>
      <c r="Q145" s="81"/>
      <c r="R145" s="81"/>
      <c r="S145" s="81"/>
      <c r="T145" s="81"/>
    </row>
    <row r="146" spans="1:20" x14ac:dyDescent="0.2">
      <c r="A146" s="81"/>
      <c r="B146" s="80" t="s">
        <v>143</v>
      </c>
      <c r="C146" s="81"/>
      <c r="D146" s="81"/>
      <c r="E146" s="81" t="s">
        <v>520</v>
      </c>
      <c r="F146" s="81"/>
      <c r="G146" s="81"/>
      <c r="H146" s="81" t="s">
        <v>1263</v>
      </c>
      <c r="I146" s="81" t="s">
        <v>1117</v>
      </c>
      <c r="J146" s="81"/>
      <c r="K146" s="81"/>
      <c r="L146" s="81"/>
      <c r="M146" s="84" t="s">
        <v>418</v>
      </c>
      <c r="N146" s="81"/>
      <c r="O146" s="81"/>
      <c r="P146" s="81"/>
      <c r="Q146" s="81"/>
      <c r="R146" s="81"/>
      <c r="S146" s="81"/>
      <c r="T146" s="81"/>
    </row>
    <row r="147" spans="1:20" x14ac:dyDescent="0.2">
      <c r="A147" s="81"/>
      <c r="B147" s="80" t="s">
        <v>252</v>
      </c>
      <c r="C147" s="81"/>
      <c r="D147" s="81"/>
      <c r="E147" s="81" t="s">
        <v>173</v>
      </c>
      <c r="F147" s="81"/>
      <c r="G147" s="81"/>
      <c r="H147" s="82" t="s">
        <v>1264</v>
      </c>
      <c r="I147" s="81" t="s">
        <v>1118</v>
      </c>
      <c r="J147" s="81"/>
      <c r="K147" s="81"/>
      <c r="L147" s="81"/>
      <c r="M147" s="80" t="s">
        <v>415</v>
      </c>
      <c r="N147" s="81"/>
      <c r="O147" s="81"/>
      <c r="P147" s="81"/>
      <c r="Q147" s="81"/>
      <c r="R147" s="81"/>
      <c r="S147" s="81"/>
      <c r="T147" s="81"/>
    </row>
    <row r="148" spans="1:20" x14ac:dyDescent="0.2">
      <c r="A148" s="81"/>
      <c r="B148" s="80" t="s">
        <v>144</v>
      </c>
      <c r="C148" s="81"/>
      <c r="D148" s="81"/>
      <c r="E148" s="81" t="s">
        <v>426</v>
      </c>
      <c r="F148" s="81"/>
      <c r="G148" s="81"/>
      <c r="H148" s="82" t="s">
        <v>1265</v>
      </c>
      <c r="I148" s="81" t="s">
        <v>1411</v>
      </c>
      <c r="J148" s="81"/>
      <c r="K148" s="81"/>
      <c r="L148" s="81"/>
      <c r="M148" s="80" t="s">
        <v>168</v>
      </c>
      <c r="N148" s="81"/>
      <c r="O148" s="81"/>
      <c r="P148" s="81"/>
      <c r="Q148" s="81"/>
      <c r="R148" s="81"/>
      <c r="S148" s="81"/>
      <c r="T148" s="81"/>
    </row>
    <row r="149" spans="1:20" x14ac:dyDescent="0.2">
      <c r="A149" s="81"/>
      <c r="B149" s="86" t="s">
        <v>648</v>
      </c>
      <c r="C149" s="81"/>
      <c r="D149" s="81"/>
      <c r="E149" s="81" t="s">
        <v>427</v>
      </c>
      <c r="F149" s="81"/>
      <c r="G149" s="81"/>
      <c r="H149" s="82" t="s">
        <v>1266</v>
      </c>
      <c r="I149" s="81"/>
      <c r="J149" s="81"/>
      <c r="K149" s="81"/>
      <c r="L149" s="81"/>
      <c r="M149" s="80" t="s">
        <v>478</v>
      </c>
      <c r="N149" s="81"/>
      <c r="O149" s="81"/>
      <c r="P149" s="81"/>
      <c r="Q149" s="81"/>
      <c r="R149" s="81"/>
      <c r="S149" s="81"/>
      <c r="T149" s="81"/>
    </row>
    <row r="150" spans="1:20" x14ac:dyDescent="0.2">
      <c r="A150" s="81"/>
      <c r="B150" s="80" t="s">
        <v>203</v>
      </c>
      <c r="C150" s="81"/>
      <c r="D150" s="81"/>
      <c r="E150" s="81" t="s">
        <v>430</v>
      </c>
      <c r="F150" s="81"/>
      <c r="G150" s="81"/>
      <c r="H150" s="82" t="s">
        <v>1267</v>
      </c>
      <c r="I150" s="81"/>
      <c r="J150" s="81"/>
      <c r="K150" s="81"/>
      <c r="L150" s="81"/>
      <c r="M150" s="80" t="s">
        <v>170</v>
      </c>
      <c r="N150" s="81"/>
      <c r="O150" s="81"/>
      <c r="P150" s="81"/>
      <c r="Q150" s="81"/>
      <c r="R150" s="81"/>
      <c r="S150" s="81"/>
      <c r="T150" s="81"/>
    </row>
    <row r="151" spans="1:20" x14ac:dyDescent="0.2">
      <c r="A151" s="81"/>
      <c r="B151" s="80" t="s">
        <v>60</v>
      </c>
      <c r="C151" s="81"/>
      <c r="D151" s="81"/>
      <c r="E151" s="81"/>
      <c r="F151" s="81"/>
      <c r="G151" s="81"/>
      <c r="H151" s="82" t="s">
        <v>1268</v>
      </c>
      <c r="I151" s="81"/>
      <c r="J151" s="81"/>
      <c r="K151" s="81"/>
      <c r="L151" s="81"/>
      <c r="M151" s="80" t="s">
        <v>881</v>
      </c>
      <c r="N151" s="81"/>
      <c r="O151" s="81"/>
      <c r="P151" s="81"/>
      <c r="Q151" s="81"/>
      <c r="R151" s="81"/>
      <c r="S151" s="81"/>
      <c r="T151" s="81"/>
    </row>
    <row r="152" spans="1:20" x14ac:dyDescent="0.2">
      <c r="A152" s="81"/>
      <c r="B152" s="80" t="s">
        <v>188</v>
      </c>
      <c r="C152" s="81"/>
      <c r="D152" s="81"/>
      <c r="E152" s="81"/>
      <c r="F152" s="81"/>
      <c r="G152" s="81"/>
      <c r="H152" s="82" t="s">
        <v>1269</v>
      </c>
      <c r="I152" s="81"/>
      <c r="J152" s="81"/>
      <c r="K152" s="81"/>
      <c r="L152" s="81"/>
      <c r="M152" s="80" t="s">
        <v>590</v>
      </c>
      <c r="N152" s="81"/>
      <c r="O152" s="81"/>
      <c r="P152" s="81"/>
      <c r="Q152" s="81"/>
      <c r="R152" s="81"/>
      <c r="S152" s="81"/>
      <c r="T152" s="81"/>
    </row>
    <row r="153" spans="1:20" x14ac:dyDescent="0.2">
      <c r="A153" s="81"/>
      <c r="B153" s="80" t="s">
        <v>759</v>
      </c>
      <c r="C153" s="81"/>
      <c r="D153" s="81"/>
      <c r="E153" s="81"/>
      <c r="F153" s="81"/>
      <c r="G153" s="81"/>
      <c r="H153" s="82" t="s">
        <v>1270</v>
      </c>
      <c r="I153" s="81"/>
      <c r="J153" s="81"/>
      <c r="K153" s="81"/>
      <c r="L153" s="81"/>
      <c r="M153" s="80" t="s">
        <v>426</v>
      </c>
      <c r="N153" s="81"/>
      <c r="O153" s="81"/>
      <c r="P153" s="81"/>
      <c r="Q153" s="81"/>
      <c r="R153" s="81"/>
      <c r="S153" s="81"/>
      <c r="T153" s="81"/>
    </row>
    <row r="154" spans="1:20" x14ac:dyDescent="0.2">
      <c r="A154" s="81"/>
      <c r="B154" s="80" t="s">
        <v>802</v>
      </c>
      <c r="C154" s="81"/>
      <c r="D154" s="81"/>
      <c r="E154" s="81"/>
      <c r="F154" s="81"/>
      <c r="G154" s="81"/>
      <c r="H154" s="82" t="s">
        <v>1271</v>
      </c>
      <c r="I154" s="81"/>
      <c r="J154" s="81"/>
      <c r="K154" s="81"/>
      <c r="L154" s="81"/>
      <c r="M154" s="80" t="s">
        <v>434</v>
      </c>
      <c r="N154" s="81"/>
      <c r="O154" s="81"/>
      <c r="P154" s="81"/>
      <c r="Q154" s="81"/>
      <c r="R154" s="81"/>
      <c r="S154" s="81"/>
      <c r="T154" s="81"/>
    </row>
    <row r="155" spans="1:20" x14ac:dyDescent="0.2">
      <c r="A155" s="81"/>
      <c r="B155" s="80" t="s">
        <v>475</v>
      </c>
      <c r="C155" s="81"/>
      <c r="D155" s="81"/>
      <c r="E155" s="81"/>
      <c r="F155" s="81"/>
      <c r="G155" s="81"/>
      <c r="H155" s="82" t="s">
        <v>1272</v>
      </c>
      <c r="I155" s="81"/>
      <c r="J155" s="81"/>
      <c r="K155" s="81"/>
      <c r="L155" s="81"/>
      <c r="M155" s="80" t="s">
        <v>430</v>
      </c>
      <c r="N155" s="81"/>
      <c r="O155" s="81"/>
      <c r="P155" s="81"/>
      <c r="Q155" s="81"/>
      <c r="R155" s="81"/>
      <c r="S155" s="81"/>
      <c r="T155" s="81"/>
    </row>
    <row r="156" spans="1:20" x14ac:dyDescent="0.2">
      <c r="A156" s="81"/>
      <c r="B156" s="80" t="s">
        <v>854</v>
      </c>
      <c r="C156" s="81"/>
      <c r="D156" s="81"/>
      <c r="E156" s="81"/>
      <c r="F156" s="81"/>
      <c r="G156" s="81"/>
      <c r="H156" s="82" t="s">
        <v>1273</v>
      </c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</row>
    <row r="157" spans="1:20" x14ac:dyDescent="0.2">
      <c r="A157" s="81"/>
      <c r="B157" s="80" t="s">
        <v>394</v>
      </c>
      <c r="C157" s="81"/>
      <c r="D157" s="81"/>
      <c r="E157" s="81"/>
      <c r="F157" s="81"/>
      <c r="G157" s="81"/>
      <c r="H157" s="82" t="s">
        <v>1273</v>
      </c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</row>
    <row r="158" spans="1:20" x14ac:dyDescent="0.2">
      <c r="A158" s="81"/>
      <c r="B158" s="80" t="s">
        <v>395</v>
      </c>
      <c r="C158" s="81"/>
      <c r="D158" s="81"/>
      <c r="E158" s="81"/>
      <c r="F158" s="81"/>
      <c r="G158" s="81"/>
      <c r="H158" s="82" t="s">
        <v>1274</v>
      </c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</row>
    <row r="159" spans="1:20" x14ac:dyDescent="0.2">
      <c r="A159" s="81"/>
      <c r="B159" s="80" t="s">
        <v>396</v>
      </c>
      <c r="C159" s="81"/>
      <c r="D159" s="81"/>
      <c r="E159" s="81"/>
      <c r="F159" s="81"/>
      <c r="G159" s="81"/>
      <c r="H159" s="82" t="s">
        <v>1275</v>
      </c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</row>
    <row r="160" spans="1:20" x14ac:dyDescent="0.2">
      <c r="A160" s="81"/>
      <c r="B160" s="80" t="s">
        <v>397</v>
      </c>
      <c r="C160" s="81"/>
      <c r="D160" s="81"/>
      <c r="E160" s="81"/>
      <c r="F160" s="81"/>
      <c r="G160" s="81"/>
      <c r="H160" s="82" t="s">
        <v>1276</v>
      </c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</row>
    <row r="161" spans="1:20" x14ac:dyDescent="0.2">
      <c r="A161" s="81"/>
      <c r="B161" s="80" t="s">
        <v>157</v>
      </c>
      <c r="C161" s="81"/>
      <c r="D161" s="81"/>
      <c r="E161" s="81"/>
      <c r="F161" s="81"/>
      <c r="G161" s="81"/>
      <c r="H161" s="82" t="s">
        <v>1277</v>
      </c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</row>
    <row r="162" spans="1:20" x14ac:dyDescent="0.2">
      <c r="A162" s="81"/>
      <c r="B162" s="80" t="s">
        <v>400</v>
      </c>
      <c r="C162" s="81"/>
      <c r="D162" s="81"/>
      <c r="E162" s="81"/>
      <c r="F162" s="81"/>
      <c r="G162" s="81"/>
      <c r="H162" s="82" t="s">
        <v>1278</v>
      </c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</row>
    <row r="163" spans="1:20" x14ac:dyDescent="0.2">
      <c r="A163" s="81"/>
      <c r="B163" s="80" t="s">
        <v>403</v>
      </c>
      <c r="C163" s="81"/>
      <c r="D163" s="81"/>
      <c r="E163" s="81"/>
      <c r="F163" s="81"/>
      <c r="G163" s="81"/>
      <c r="H163" s="82" t="s">
        <v>1279</v>
      </c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</row>
    <row r="164" spans="1:20" x14ac:dyDescent="0.2">
      <c r="A164" s="81"/>
      <c r="B164" s="80" t="s">
        <v>404</v>
      </c>
      <c r="C164" s="81"/>
      <c r="D164" s="81"/>
      <c r="E164" s="81"/>
      <c r="F164" s="81"/>
      <c r="G164" s="81"/>
      <c r="H164" s="82" t="s">
        <v>1280</v>
      </c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</row>
    <row r="165" spans="1:20" x14ac:dyDescent="0.2">
      <c r="A165" s="81"/>
      <c r="B165" s="80" t="s">
        <v>164</v>
      </c>
      <c r="C165" s="81"/>
      <c r="D165" s="81"/>
      <c r="E165" s="81"/>
      <c r="F165" s="81"/>
      <c r="G165" s="81"/>
      <c r="H165" s="82" t="s">
        <v>1281</v>
      </c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</row>
    <row r="166" spans="1:20" x14ac:dyDescent="0.2">
      <c r="A166" s="81"/>
      <c r="B166" s="80" t="s">
        <v>181</v>
      </c>
      <c r="C166" s="81"/>
      <c r="D166" s="81"/>
      <c r="E166" s="81"/>
      <c r="F166" s="81"/>
      <c r="G166" s="81"/>
      <c r="H166" s="82" t="s">
        <v>1282</v>
      </c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</row>
    <row r="167" spans="1:20" x14ac:dyDescent="0.2">
      <c r="A167" s="81"/>
      <c r="B167" s="80" t="s">
        <v>407</v>
      </c>
      <c r="C167" s="81"/>
      <c r="D167" s="81"/>
      <c r="E167" s="81"/>
      <c r="F167" s="81"/>
      <c r="G167" s="81"/>
      <c r="H167" s="82" t="s">
        <v>1283</v>
      </c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</row>
    <row r="168" spans="1:20" x14ac:dyDescent="0.2">
      <c r="A168" s="81"/>
      <c r="B168" s="80" t="s">
        <v>673</v>
      </c>
      <c r="C168" s="81"/>
      <c r="D168" s="81"/>
      <c r="E168" s="81"/>
      <c r="F168" s="81"/>
      <c r="G168" s="81"/>
      <c r="H168" s="82" t="s">
        <v>1284</v>
      </c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</row>
    <row r="169" spans="1:20" x14ac:dyDescent="0.2">
      <c r="A169" s="81"/>
      <c r="B169" s="80" t="s">
        <v>612</v>
      </c>
      <c r="C169" s="81"/>
      <c r="D169" s="81"/>
      <c r="E169" s="81"/>
      <c r="F169" s="81"/>
      <c r="G169" s="81"/>
      <c r="H169" s="82" t="s">
        <v>1285</v>
      </c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</row>
    <row r="170" spans="1:20" x14ac:dyDescent="0.2">
      <c r="A170" s="81"/>
      <c r="B170" s="80" t="s">
        <v>409</v>
      </c>
      <c r="C170" s="81"/>
      <c r="D170" s="81"/>
      <c r="E170" s="81"/>
      <c r="F170" s="81"/>
      <c r="G170" s="81"/>
      <c r="H170" s="82" t="s">
        <v>1286</v>
      </c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</row>
    <row r="171" spans="1:20" x14ac:dyDescent="0.2">
      <c r="A171" s="81"/>
      <c r="B171" s="80" t="s">
        <v>422</v>
      </c>
      <c r="C171" s="81"/>
      <c r="D171" s="81"/>
      <c r="E171" s="81"/>
      <c r="F171" s="81"/>
      <c r="G171" s="81"/>
      <c r="H171" s="82" t="s">
        <v>1287</v>
      </c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</row>
    <row r="172" spans="1:20" x14ac:dyDescent="0.2">
      <c r="A172" s="81"/>
      <c r="B172" s="80" t="s">
        <v>421</v>
      </c>
      <c r="C172" s="81"/>
      <c r="D172" s="81"/>
      <c r="E172" s="81"/>
      <c r="F172" s="81"/>
      <c r="G172" s="81"/>
      <c r="H172" s="82" t="s">
        <v>1288</v>
      </c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</row>
    <row r="173" spans="1:20" x14ac:dyDescent="0.2">
      <c r="A173" s="81"/>
      <c r="B173" s="80" t="s">
        <v>420</v>
      </c>
      <c r="C173" s="81"/>
      <c r="D173" s="81"/>
      <c r="E173" s="81"/>
      <c r="F173" s="81"/>
      <c r="G173" s="81"/>
      <c r="H173" s="82" t="s">
        <v>1289</v>
      </c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</row>
    <row r="174" spans="1:20" x14ac:dyDescent="0.2">
      <c r="A174" s="81"/>
      <c r="B174" s="84" t="s">
        <v>519</v>
      </c>
      <c r="C174" s="81"/>
      <c r="D174" s="81"/>
      <c r="E174" s="81"/>
      <c r="F174" s="81"/>
      <c r="G174" s="81"/>
      <c r="H174" s="82" t="s">
        <v>1290</v>
      </c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</row>
    <row r="175" spans="1:20" x14ac:dyDescent="0.2">
      <c r="A175" s="81"/>
      <c r="B175" s="80" t="s">
        <v>451</v>
      </c>
      <c r="C175" s="81"/>
      <c r="D175" s="81"/>
      <c r="E175" s="81"/>
      <c r="F175" s="81"/>
      <c r="G175" s="81"/>
      <c r="H175" s="82" t="s">
        <v>1291</v>
      </c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</row>
    <row r="176" spans="1:20" x14ac:dyDescent="0.2">
      <c r="A176" s="81"/>
      <c r="B176" s="80" t="s">
        <v>520</v>
      </c>
      <c r="C176" s="81"/>
      <c r="D176" s="81"/>
      <c r="E176" s="81"/>
      <c r="F176" s="81"/>
      <c r="G176" s="81"/>
      <c r="H176" s="82" t="s">
        <v>1292</v>
      </c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</row>
    <row r="177" spans="1:20" x14ac:dyDescent="0.2">
      <c r="A177" s="81"/>
      <c r="B177" s="80" t="s">
        <v>425</v>
      </c>
      <c r="C177" s="81"/>
      <c r="D177" s="81"/>
      <c r="E177" s="81"/>
      <c r="F177" s="81"/>
      <c r="G177" s="81"/>
      <c r="H177" s="82" t="s">
        <v>1293</v>
      </c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</row>
    <row r="178" spans="1:20" x14ac:dyDescent="0.2">
      <c r="A178" s="81"/>
      <c r="B178" s="80" t="s">
        <v>426</v>
      </c>
      <c r="C178" s="81"/>
      <c r="D178" s="81"/>
      <c r="E178" s="81"/>
      <c r="F178" s="81"/>
      <c r="G178" s="81"/>
      <c r="H178" s="82" t="s">
        <v>1294</v>
      </c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</row>
    <row r="179" spans="1:20" x14ac:dyDescent="0.2">
      <c r="A179" s="81"/>
      <c r="B179" s="80" t="s">
        <v>430</v>
      </c>
      <c r="C179" s="81"/>
      <c r="D179" s="81"/>
      <c r="E179" s="81"/>
      <c r="F179" s="81"/>
      <c r="G179" s="81"/>
      <c r="H179" s="82" t="s">
        <v>1295</v>
      </c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</row>
    <row r="180" spans="1:20" x14ac:dyDescent="0.2">
      <c r="A180" s="81"/>
      <c r="B180" s="81"/>
      <c r="C180" s="81"/>
      <c r="D180" s="81"/>
      <c r="E180" s="81"/>
      <c r="F180" s="81"/>
      <c r="G180" s="81"/>
      <c r="H180" s="82" t="s">
        <v>1296</v>
      </c>
      <c r="I180" s="81"/>
      <c r="J180" s="81"/>
      <c r="K180" s="81"/>
      <c r="L180" s="88"/>
      <c r="M180" s="88"/>
      <c r="N180" s="88"/>
      <c r="O180" s="88"/>
      <c r="P180" s="88"/>
      <c r="Q180" s="88"/>
      <c r="R180" s="88"/>
      <c r="S180" s="88"/>
      <c r="T180" s="88"/>
    </row>
    <row r="181" spans="1:20" x14ac:dyDescent="0.2">
      <c r="A181" s="81"/>
      <c r="B181" s="81"/>
      <c r="C181" s="81"/>
      <c r="D181" s="81"/>
      <c r="E181" s="81"/>
      <c r="F181" s="81"/>
      <c r="G181" s="81"/>
      <c r="H181" s="82" t="s">
        <v>1297</v>
      </c>
      <c r="I181" s="81"/>
      <c r="J181" s="81"/>
      <c r="K181" s="81"/>
      <c r="L181" s="88"/>
      <c r="M181" s="88"/>
      <c r="N181" s="88"/>
      <c r="O181" s="88"/>
      <c r="P181" s="88"/>
      <c r="Q181" s="88"/>
      <c r="R181" s="88"/>
      <c r="S181" s="88"/>
      <c r="T181" s="88"/>
    </row>
    <row r="182" spans="1:20" x14ac:dyDescent="0.2">
      <c r="A182" s="81"/>
      <c r="B182" s="81"/>
      <c r="C182" s="81"/>
      <c r="D182" s="81"/>
      <c r="E182" s="81"/>
      <c r="F182" s="81"/>
      <c r="G182" s="81"/>
      <c r="H182" s="82" t="s">
        <v>1298</v>
      </c>
      <c r="I182" s="81"/>
      <c r="J182" s="81"/>
      <c r="K182" s="81"/>
      <c r="L182" s="88"/>
      <c r="M182" s="88"/>
      <c r="N182" s="88"/>
      <c r="O182" s="88"/>
      <c r="P182" s="88"/>
      <c r="Q182" s="88"/>
      <c r="R182" s="88"/>
      <c r="S182" s="88"/>
      <c r="T182" s="88"/>
    </row>
    <row r="183" spans="1:20" x14ac:dyDescent="0.2">
      <c r="A183" s="81"/>
      <c r="B183" s="81"/>
      <c r="C183" s="81"/>
      <c r="D183" s="81"/>
      <c r="E183" s="81"/>
      <c r="F183" s="81"/>
      <c r="G183" s="81"/>
      <c r="H183" s="82" t="s">
        <v>1299</v>
      </c>
      <c r="I183" s="81"/>
      <c r="J183" s="81"/>
      <c r="K183" s="81"/>
      <c r="L183" s="88"/>
      <c r="M183" s="88"/>
      <c r="N183" s="88"/>
      <c r="O183" s="88"/>
      <c r="P183" s="88"/>
      <c r="Q183" s="88"/>
      <c r="R183" s="88"/>
      <c r="S183" s="88"/>
      <c r="T183" s="88"/>
    </row>
    <row r="184" spans="1:20" x14ac:dyDescent="0.2">
      <c r="A184" s="81"/>
      <c r="B184" s="81"/>
      <c r="C184" s="81"/>
      <c r="D184" s="81"/>
      <c r="E184" s="81"/>
      <c r="F184" s="81"/>
      <c r="G184" s="81"/>
      <c r="H184" s="82" t="s">
        <v>1300</v>
      </c>
      <c r="I184" s="81"/>
      <c r="J184" s="81"/>
      <c r="K184" s="81"/>
      <c r="L184" s="88"/>
      <c r="M184" s="88"/>
      <c r="N184" s="88"/>
      <c r="O184" s="88"/>
      <c r="P184" s="88"/>
      <c r="Q184" s="88"/>
      <c r="R184" s="88"/>
      <c r="S184" s="88"/>
      <c r="T184" s="88"/>
    </row>
    <row r="185" spans="1:20" x14ac:dyDescent="0.2">
      <c r="A185" s="81"/>
      <c r="B185" s="81"/>
      <c r="C185" s="81"/>
      <c r="D185" s="81"/>
      <c r="E185" s="81"/>
      <c r="F185" s="81"/>
      <c r="G185" s="81"/>
      <c r="H185" s="82" t="s">
        <v>1301</v>
      </c>
      <c r="I185" s="81"/>
      <c r="J185" s="81"/>
      <c r="K185" s="81"/>
      <c r="L185" s="88"/>
      <c r="M185" s="88"/>
      <c r="N185" s="88"/>
      <c r="O185" s="88"/>
      <c r="P185" s="88"/>
      <c r="Q185" s="88"/>
      <c r="R185" s="88"/>
      <c r="S185" s="88"/>
      <c r="T185" s="88"/>
    </row>
    <row r="186" spans="1:20" x14ac:dyDescent="0.2">
      <c r="A186" s="81"/>
      <c r="B186" s="81"/>
      <c r="C186" s="81"/>
      <c r="D186" s="81"/>
      <c r="E186" s="81"/>
      <c r="F186" s="81"/>
      <c r="G186" s="81"/>
      <c r="H186" s="82" t="s">
        <v>1302</v>
      </c>
      <c r="I186" s="81"/>
      <c r="J186" s="81"/>
      <c r="K186" s="81"/>
      <c r="L186" s="88"/>
      <c r="M186" s="88"/>
      <c r="N186" s="88"/>
      <c r="O186" s="88"/>
      <c r="P186" s="88"/>
      <c r="Q186" s="88"/>
      <c r="R186" s="88"/>
      <c r="S186" s="88"/>
      <c r="T186" s="88"/>
    </row>
    <row r="187" spans="1:20" x14ac:dyDescent="0.2">
      <c r="A187" s="81"/>
      <c r="B187" s="81"/>
      <c r="C187" s="81"/>
      <c r="D187" s="81"/>
      <c r="E187" s="81"/>
      <c r="F187" s="81"/>
      <c r="G187" s="81"/>
      <c r="H187" s="82" t="s">
        <v>1303</v>
      </c>
      <c r="I187" s="81"/>
      <c r="J187" s="81"/>
      <c r="K187" s="81"/>
      <c r="L187" s="88"/>
      <c r="M187" s="88"/>
      <c r="N187" s="88"/>
      <c r="O187" s="88"/>
      <c r="P187" s="88"/>
      <c r="Q187" s="88"/>
      <c r="R187" s="88"/>
      <c r="S187" s="88"/>
      <c r="T187" s="88"/>
    </row>
    <row r="188" spans="1:20" x14ac:dyDescent="0.2">
      <c r="A188" s="81"/>
      <c r="B188" s="81"/>
      <c r="C188" s="81"/>
      <c r="D188" s="81"/>
      <c r="E188" s="81"/>
      <c r="F188" s="81"/>
      <c r="G188" s="81"/>
      <c r="H188" s="82" t="s">
        <v>1304</v>
      </c>
      <c r="I188" s="81"/>
      <c r="J188" s="81"/>
      <c r="K188" s="81"/>
      <c r="L188" s="88"/>
      <c r="M188" s="88"/>
      <c r="N188" s="88"/>
      <c r="O188" s="88"/>
      <c r="P188" s="88"/>
      <c r="Q188" s="88"/>
      <c r="R188" s="88"/>
      <c r="S188" s="88"/>
      <c r="T188" s="88"/>
    </row>
    <row r="189" spans="1:20" x14ac:dyDescent="0.2">
      <c r="A189" s="81"/>
      <c r="B189" s="81"/>
      <c r="C189" s="81"/>
      <c r="D189" s="81"/>
      <c r="E189" s="81"/>
      <c r="F189" s="81"/>
      <c r="G189" s="81"/>
      <c r="H189" s="82" t="s">
        <v>1305</v>
      </c>
      <c r="I189" s="81"/>
      <c r="J189" s="81"/>
      <c r="K189" s="81"/>
      <c r="L189" s="88"/>
      <c r="M189" s="88"/>
      <c r="N189" s="88"/>
      <c r="O189" s="88"/>
      <c r="P189" s="88"/>
      <c r="Q189" s="88"/>
      <c r="R189" s="88"/>
      <c r="S189" s="88"/>
      <c r="T189" s="88"/>
    </row>
    <row r="190" spans="1:20" x14ac:dyDescent="0.2">
      <c r="A190" s="81"/>
      <c r="B190" s="81"/>
      <c r="C190" s="81"/>
      <c r="D190" s="81"/>
      <c r="E190" s="81"/>
      <c r="F190" s="81"/>
      <c r="G190" s="81"/>
      <c r="H190" s="82" t="s">
        <v>1306</v>
      </c>
      <c r="I190" s="81"/>
      <c r="J190" s="81"/>
      <c r="K190" s="81"/>
      <c r="L190" s="88"/>
      <c r="M190" s="88"/>
      <c r="N190" s="88"/>
      <c r="O190" s="88"/>
      <c r="P190" s="88"/>
      <c r="Q190" s="88"/>
      <c r="R190" s="88"/>
      <c r="S190" s="88"/>
      <c r="T190" s="88"/>
    </row>
    <row r="191" spans="1:20" x14ac:dyDescent="0.2">
      <c r="A191" s="81"/>
      <c r="B191" s="81"/>
      <c r="C191" s="81"/>
      <c r="D191" s="81"/>
      <c r="E191" s="81"/>
      <c r="F191" s="81"/>
      <c r="G191" s="81"/>
      <c r="H191" s="82" t="s">
        <v>1307</v>
      </c>
      <c r="I191" s="81"/>
      <c r="J191" s="81"/>
      <c r="K191" s="81"/>
      <c r="L191" s="88"/>
      <c r="M191" s="88"/>
      <c r="N191" s="88"/>
      <c r="O191" s="88"/>
      <c r="P191" s="88"/>
      <c r="Q191" s="88"/>
      <c r="R191" s="88"/>
      <c r="S191" s="88"/>
      <c r="T191" s="88"/>
    </row>
    <row r="192" spans="1:20" x14ac:dyDescent="0.2">
      <c r="A192" s="81"/>
      <c r="B192" s="81"/>
      <c r="C192" s="81"/>
      <c r="D192" s="81"/>
      <c r="E192" s="81"/>
      <c r="F192" s="81"/>
      <c r="G192" s="81"/>
      <c r="H192" s="82" t="s">
        <v>1308</v>
      </c>
      <c r="I192" s="81"/>
      <c r="J192" s="81"/>
      <c r="K192" s="81"/>
      <c r="L192" s="88"/>
      <c r="M192" s="88"/>
      <c r="N192" s="88"/>
      <c r="O192" s="88"/>
      <c r="P192" s="88"/>
      <c r="Q192" s="88"/>
      <c r="R192" s="88"/>
      <c r="S192" s="88"/>
      <c r="T192" s="88"/>
    </row>
    <row r="193" spans="1:20" x14ac:dyDescent="0.2">
      <c r="A193" s="81"/>
      <c r="B193" s="81"/>
      <c r="C193" s="81"/>
      <c r="D193" s="81"/>
      <c r="E193" s="81"/>
      <c r="F193" s="81"/>
      <c r="G193" s="81"/>
      <c r="H193" s="82" t="s">
        <v>1309</v>
      </c>
      <c r="I193" s="81"/>
      <c r="J193" s="81"/>
      <c r="K193" s="81"/>
      <c r="L193" s="88"/>
      <c r="M193" s="88"/>
      <c r="N193" s="88"/>
      <c r="O193" s="88"/>
      <c r="P193" s="88"/>
      <c r="Q193" s="88"/>
      <c r="R193" s="88"/>
      <c r="S193" s="88"/>
      <c r="T193" s="88"/>
    </row>
    <row r="194" spans="1:20" x14ac:dyDescent="0.2">
      <c r="A194" s="81"/>
      <c r="B194" s="81"/>
      <c r="C194" s="81"/>
      <c r="D194" s="81"/>
      <c r="E194" s="81"/>
      <c r="F194" s="81"/>
      <c r="G194" s="81"/>
      <c r="H194" s="82" t="s">
        <v>1310</v>
      </c>
      <c r="I194" s="81"/>
      <c r="J194" s="81"/>
      <c r="K194" s="81"/>
      <c r="L194" s="88"/>
      <c r="M194" s="88"/>
      <c r="N194" s="88"/>
      <c r="O194" s="88"/>
      <c r="P194" s="88"/>
      <c r="Q194" s="88"/>
      <c r="R194" s="88"/>
      <c r="S194" s="88"/>
      <c r="T194" s="88"/>
    </row>
    <row r="195" spans="1:20" x14ac:dyDescent="0.2">
      <c r="A195" s="81"/>
      <c r="B195" s="81"/>
      <c r="C195" s="81"/>
      <c r="D195" s="81"/>
      <c r="E195" s="81"/>
      <c r="F195" s="81"/>
      <c r="G195" s="81"/>
      <c r="H195" s="82" t="s">
        <v>1311</v>
      </c>
      <c r="I195" s="81"/>
      <c r="J195" s="81"/>
      <c r="K195" s="81"/>
      <c r="L195" s="88"/>
      <c r="M195" s="88"/>
      <c r="N195" s="88"/>
      <c r="O195" s="88"/>
      <c r="P195" s="88"/>
      <c r="Q195" s="88"/>
      <c r="R195" s="88"/>
      <c r="S195" s="88"/>
      <c r="T195" s="88"/>
    </row>
    <row r="196" spans="1:20" x14ac:dyDescent="0.2">
      <c r="A196" s="81"/>
      <c r="B196" s="81"/>
      <c r="C196" s="81"/>
      <c r="D196" s="81"/>
      <c r="E196" s="81"/>
      <c r="F196" s="81"/>
      <c r="G196" s="81"/>
      <c r="H196" s="82" t="s">
        <v>1312</v>
      </c>
      <c r="I196" s="81"/>
      <c r="J196" s="81"/>
      <c r="K196" s="81"/>
      <c r="L196" s="88"/>
      <c r="M196" s="88"/>
      <c r="N196" s="88"/>
      <c r="O196" s="88"/>
      <c r="P196" s="88"/>
      <c r="Q196" s="88"/>
      <c r="R196" s="88"/>
      <c r="S196" s="88"/>
      <c r="T196" s="88"/>
    </row>
    <row r="197" spans="1:20" x14ac:dyDescent="0.2">
      <c r="A197" s="81"/>
      <c r="B197" s="81"/>
      <c r="C197" s="81"/>
      <c r="D197" s="81"/>
      <c r="E197" s="81"/>
      <c r="F197" s="81"/>
      <c r="G197" s="81"/>
      <c r="H197" s="82" t="s">
        <v>1313</v>
      </c>
      <c r="I197" s="81"/>
      <c r="J197" s="81"/>
      <c r="K197" s="81"/>
      <c r="L197" s="88"/>
      <c r="M197" s="88"/>
      <c r="N197" s="88"/>
      <c r="O197" s="88"/>
      <c r="P197" s="88"/>
      <c r="Q197" s="88"/>
      <c r="R197" s="88"/>
      <c r="S197" s="88"/>
      <c r="T197" s="88"/>
    </row>
    <row r="198" spans="1:20" x14ac:dyDescent="0.2">
      <c r="A198" s="81"/>
      <c r="B198" s="81"/>
      <c r="C198" s="81"/>
      <c r="D198" s="81"/>
      <c r="E198" s="81"/>
      <c r="F198" s="81"/>
      <c r="G198" s="81"/>
      <c r="H198" s="82" t="s">
        <v>1314</v>
      </c>
      <c r="I198" s="81"/>
      <c r="J198" s="81"/>
      <c r="K198" s="81"/>
      <c r="L198" s="88"/>
      <c r="M198" s="88"/>
      <c r="N198" s="88"/>
      <c r="O198" s="88"/>
      <c r="P198" s="88"/>
      <c r="Q198" s="88"/>
      <c r="R198" s="88"/>
      <c r="S198" s="88"/>
      <c r="T198" s="88"/>
    </row>
    <row r="199" spans="1:20" x14ac:dyDescent="0.2">
      <c r="A199" s="81"/>
      <c r="B199" s="81"/>
      <c r="C199" s="81"/>
      <c r="D199" s="81"/>
      <c r="E199" s="81"/>
      <c r="F199" s="81"/>
      <c r="G199" s="81"/>
      <c r="H199" s="82" t="s">
        <v>1315</v>
      </c>
      <c r="I199" s="81"/>
      <c r="J199" s="81"/>
      <c r="K199" s="81"/>
      <c r="L199" s="88"/>
      <c r="M199" s="88"/>
      <c r="N199" s="88"/>
      <c r="O199" s="88"/>
      <c r="P199" s="88"/>
      <c r="Q199" s="88"/>
      <c r="R199" s="88"/>
      <c r="S199" s="88"/>
      <c r="T199" s="88"/>
    </row>
    <row r="200" spans="1:20" x14ac:dyDescent="0.2">
      <c r="A200" s="81"/>
      <c r="B200" s="81"/>
      <c r="C200" s="81"/>
      <c r="D200" s="81"/>
      <c r="E200" s="81"/>
      <c r="F200" s="81"/>
      <c r="G200" s="81"/>
      <c r="H200" s="82" t="s">
        <v>1316</v>
      </c>
      <c r="I200" s="81"/>
      <c r="J200" s="81"/>
      <c r="K200" s="81"/>
      <c r="L200" s="88"/>
      <c r="M200" s="88"/>
      <c r="N200" s="88"/>
      <c r="O200" s="88"/>
      <c r="P200" s="88"/>
      <c r="Q200" s="88"/>
      <c r="R200" s="88"/>
      <c r="S200" s="88"/>
      <c r="T200" s="88"/>
    </row>
    <row r="201" spans="1:20" x14ac:dyDescent="0.2">
      <c r="A201" s="81"/>
      <c r="B201" s="81"/>
      <c r="C201" s="81"/>
      <c r="D201" s="81"/>
      <c r="E201" s="81"/>
      <c r="F201" s="81"/>
      <c r="G201" s="81"/>
      <c r="H201" s="82" t="s">
        <v>1317</v>
      </c>
      <c r="I201" s="81"/>
      <c r="J201" s="81"/>
      <c r="K201" s="81"/>
      <c r="L201" s="88"/>
      <c r="M201" s="88"/>
      <c r="N201" s="88"/>
      <c r="O201" s="88"/>
      <c r="P201" s="88"/>
      <c r="Q201" s="88"/>
      <c r="R201" s="88"/>
      <c r="S201" s="88"/>
      <c r="T201" s="88"/>
    </row>
    <row r="202" spans="1:20" x14ac:dyDescent="0.2">
      <c r="A202" s="81"/>
      <c r="B202" s="81"/>
      <c r="C202" s="81"/>
      <c r="D202" s="81"/>
      <c r="E202" s="81"/>
      <c r="F202" s="81"/>
      <c r="G202" s="81"/>
      <c r="H202" s="81" t="s">
        <v>1318</v>
      </c>
      <c r="I202" s="81"/>
      <c r="J202" s="81"/>
      <c r="K202" s="81"/>
      <c r="L202" s="88"/>
      <c r="M202" s="88"/>
      <c r="N202" s="88"/>
      <c r="O202" s="88"/>
      <c r="P202" s="88"/>
      <c r="Q202" s="88"/>
      <c r="R202" s="88"/>
      <c r="S202" s="88"/>
      <c r="T202" s="88"/>
    </row>
    <row r="203" spans="1:20" x14ac:dyDescent="0.2">
      <c r="A203" s="81"/>
      <c r="B203" s="81"/>
      <c r="C203" s="81"/>
      <c r="D203" s="81"/>
      <c r="E203" s="81"/>
      <c r="F203" s="81"/>
      <c r="G203" s="81"/>
      <c r="H203" s="82" t="s">
        <v>1319</v>
      </c>
      <c r="I203" s="81"/>
      <c r="J203" s="81"/>
      <c r="K203" s="81"/>
      <c r="L203" s="88"/>
      <c r="M203" s="88"/>
      <c r="N203" s="88"/>
      <c r="O203" s="88"/>
      <c r="P203" s="88"/>
      <c r="Q203" s="88"/>
      <c r="R203" s="88"/>
      <c r="S203" s="88"/>
      <c r="T203" s="88"/>
    </row>
    <row r="204" spans="1:20" x14ac:dyDescent="0.2">
      <c r="A204" s="81"/>
      <c r="B204" s="81"/>
      <c r="C204" s="81"/>
      <c r="D204" s="81"/>
      <c r="E204" s="81"/>
      <c r="F204" s="81"/>
      <c r="G204" s="81"/>
      <c r="H204" s="82" t="s">
        <v>1320</v>
      </c>
      <c r="I204" s="81"/>
      <c r="J204" s="81"/>
      <c r="K204" s="81"/>
      <c r="L204" s="88"/>
      <c r="M204" s="88"/>
      <c r="N204" s="88"/>
      <c r="O204" s="88"/>
      <c r="P204" s="88"/>
      <c r="Q204" s="88"/>
      <c r="R204" s="88"/>
      <c r="S204" s="88"/>
      <c r="T204" s="88"/>
    </row>
    <row r="205" spans="1:20" x14ac:dyDescent="0.2">
      <c r="A205" s="81"/>
      <c r="B205" s="81"/>
      <c r="C205" s="81"/>
      <c r="D205" s="81"/>
      <c r="E205" s="81"/>
      <c r="F205" s="81"/>
      <c r="G205" s="81"/>
      <c r="H205" s="82" t="s">
        <v>1321</v>
      </c>
      <c r="I205" s="81"/>
      <c r="J205" s="81"/>
      <c r="K205" s="81"/>
      <c r="L205" s="88"/>
      <c r="M205" s="88"/>
      <c r="N205" s="88"/>
      <c r="O205" s="88"/>
      <c r="P205" s="88"/>
      <c r="Q205" s="88"/>
      <c r="R205" s="88"/>
      <c r="S205" s="88"/>
      <c r="T205" s="88"/>
    </row>
    <row r="206" spans="1:20" x14ac:dyDescent="0.2">
      <c r="A206" s="81"/>
      <c r="B206" s="81"/>
      <c r="C206" s="81"/>
      <c r="D206" s="81"/>
      <c r="E206" s="81"/>
      <c r="F206" s="81"/>
      <c r="G206" s="81"/>
      <c r="H206" s="82" t="s">
        <v>1322</v>
      </c>
      <c r="I206" s="81"/>
      <c r="J206" s="81"/>
      <c r="K206" s="81"/>
      <c r="L206" s="88"/>
      <c r="M206" s="88"/>
      <c r="N206" s="88"/>
      <c r="O206" s="88"/>
      <c r="P206" s="88"/>
      <c r="Q206" s="88"/>
      <c r="R206" s="88"/>
      <c r="S206" s="88"/>
      <c r="T206" s="88"/>
    </row>
    <row r="207" spans="1:20" x14ac:dyDescent="0.2">
      <c r="A207" s="81"/>
      <c r="B207" s="81"/>
      <c r="C207" s="81"/>
      <c r="D207" s="81"/>
      <c r="E207" s="81"/>
      <c r="F207" s="81"/>
      <c r="G207" s="81"/>
      <c r="H207" s="82" t="s">
        <v>1323</v>
      </c>
      <c r="I207" s="81"/>
      <c r="J207" s="81"/>
      <c r="K207" s="81"/>
      <c r="L207" s="88"/>
      <c r="M207" s="88"/>
      <c r="N207" s="88"/>
      <c r="O207" s="88"/>
      <c r="P207" s="88"/>
      <c r="Q207" s="88"/>
      <c r="R207" s="88"/>
      <c r="S207" s="88"/>
      <c r="T207" s="88"/>
    </row>
    <row r="208" spans="1:20" x14ac:dyDescent="0.2">
      <c r="A208" s="81"/>
      <c r="B208" s="81"/>
      <c r="C208" s="81"/>
      <c r="D208" s="81"/>
      <c r="E208" s="81"/>
      <c r="F208" s="81"/>
      <c r="G208" s="81"/>
      <c r="H208" s="82" t="s">
        <v>1324</v>
      </c>
      <c r="I208" s="81"/>
      <c r="J208" s="81"/>
      <c r="K208" s="81"/>
      <c r="L208" s="88"/>
      <c r="M208" s="88"/>
      <c r="N208" s="88"/>
      <c r="O208" s="88"/>
      <c r="P208" s="88"/>
      <c r="Q208" s="88"/>
      <c r="R208" s="88"/>
      <c r="S208" s="88"/>
      <c r="T208" s="88"/>
    </row>
    <row r="209" spans="1:20" x14ac:dyDescent="0.2">
      <c r="A209" s="81"/>
      <c r="B209" s="81"/>
      <c r="C209" s="81"/>
      <c r="D209" s="81"/>
      <c r="E209" s="81"/>
      <c r="F209" s="81"/>
      <c r="G209" s="81"/>
      <c r="H209" s="82" t="s">
        <v>1325</v>
      </c>
      <c r="I209" s="81"/>
      <c r="J209" s="81"/>
      <c r="K209" s="81"/>
      <c r="L209" s="88"/>
      <c r="M209" s="88"/>
      <c r="N209" s="88"/>
      <c r="O209" s="88"/>
      <c r="P209" s="88"/>
      <c r="Q209" s="88"/>
      <c r="R209" s="88"/>
      <c r="S209" s="88"/>
      <c r="T209" s="88"/>
    </row>
    <row r="210" spans="1:20" x14ac:dyDescent="0.2">
      <c r="A210" s="81"/>
      <c r="B210" s="81"/>
      <c r="C210" s="81"/>
      <c r="D210" s="81"/>
      <c r="E210" s="81"/>
      <c r="F210" s="81"/>
      <c r="G210" s="81"/>
      <c r="H210" s="82" t="s">
        <v>1326</v>
      </c>
      <c r="I210" s="81"/>
      <c r="J210" s="81"/>
      <c r="K210" s="81"/>
      <c r="L210" s="81"/>
      <c r="M210" s="88"/>
      <c r="N210" s="88"/>
      <c r="O210" s="88"/>
      <c r="P210" s="88"/>
      <c r="Q210" s="88"/>
      <c r="R210" s="88"/>
      <c r="S210" s="88"/>
      <c r="T210" s="88"/>
    </row>
    <row r="211" spans="1:20" x14ac:dyDescent="0.2">
      <c r="A211" s="81"/>
      <c r="B211" s="81"/>
      <c r="C211" s="81"/>
      <c r="D211" s="81"/>
      <c r="E211" s="81"/>
      <c r="F211" s="81"/>
      <c r="G211" s="81"/>
      <c r="H211" s="82" t="s">
        <v>1327</v>
      </c>
      <c r="I211" s="81"/>
      <c r="J211" s="81"/>
      <c r="K211" s="81"/>
      <c r="L211" s="81"/>
      <c r="M211" s="88"/>
      <c r="N211" s="88"/>
      <c r="O211" s="88"/>
      <c r="P211" s="88"/>
      <c r="Q211" s="88"/>
      <c r="R211" s="88"/>
      <c r="S211" s="88"/>
      <c r="T211" s="88"/>
    </row>
    <row r="212" spans="1:20" x14ac:dyDescent="0.2">
      <c r="A212" s="81"/>
      <c r="B212" s="81"/>
      <c r="C212" s="81"/>
      <c r="D212" s="81"/>
      <c r="E212" s="81"/>
      <c r="F212" s="81"/>
      <c r="G212" s="81"/>
      <c r="H212" s="82" t="s">
        <v>1328</v>
      </c>
      <c r="I212" s="81"/>
      <c r="J212" s="81"/>
      <c r="K212" s="81"/>
      <c r="L212" s="81"/>
      <c r="M212" s="88"/>
      <c r="N212" s="88"/>
      <c r="O212" s="88"/>
      <c r="P212" s="88"/>
      <c r="Q212" s="88"/>
      <c r="R212" s="88"/>
      <c r="S212" s="88"/>
      <c r="T212" s="88"/>
    </row>
    <row r="213" spans="1:20" x14ac:dyDescent="0.2">
      <c r="A213" s="81"/>
      <c r="B213" s="81"/>
      <c r="C213" s="81"/>
      <c r="D213" s="81"/>
      <c r="E213" s="81"/>
      <c r="F213" s="81"/>
      <c r="G213" s="81"/>
      <c r="H213" s="82" t="s">
        <v>1329</v>
      </c>
      <c r="I213" s="81"/>
      <c r="J213" s="81"/>
      <c r="K213" s="81"/>
      <c r="L213" s="81"/>
      <c r="M213" s="88"/>
      <c r="N213" s="88"/>
      <c r="O213" s="88"/>
      <c r="P213" s="88"/>
      <c r="Q213" s="88"/>
      <c r="R213" s="88"/>
      <c r="S213" s="88"/>
      <c r="T213" s="88"/>
    </row>
    <row r="214" spans="1:20" x14ac:dyDescent="0.2">
      <c r="A214" s="81"/>
      <c r="B214" s="81"/>
      <c r="C214" s="81"/>
      <c r="D214" s="81"/>
      <c r="E214" s="81"/>
      <c r="F214" s="81"/>
      <c r="G214" s="81"/>
      <c r="H214" s="82" t="s">
        <v>1330</v>
      </c>
      <c r="I214" s="81"/>
      <c r="J214" s="81"/>
      <c r="K214" s="81"/>
      <c r="L214" s="81"/>
      <c r="M214" s="88"/>
      <c r="N214" s="88"/>
      <c r="O214" s="88"/>
      <c r="P214" s="88"/>
      <c r="Q214" s="88"/>
      <c r="R214" s="88"/>
      <c r="S214" s="88"/>
      <c r="T214" s="88"/>
    </row>
    <row r="215" spans="1:20" x14ac:dyDescent="0.2">
      <c r="A215" s="81"/>
      <c r="B215" s="81"/>
      <c r="C215" s="81"/>
      <c r="D215" s="81"/>
      <c r="E215" s="81"/>
      <c r="F215" s="81"/>
      <c r="G215" s="81"/>
      <c r="H215" s="82" t="s">
        <v>1331</v>
      </c>
      <c r="I215" s="81"/>
      <c r="J215" s="81"/>
      <c r="K215" s="81"/>
      <c r="L215" s="81"/>
      <c r="M215" s="88"/>
      <c r="N215" s="88"/>
      <c r="O215" s="88"/>
      <c r="P215" s="88"/>
      <c r="Q215" s="88"/>
      <c r="R215" s="88"/>
      <c r="S215" s="88"/>
      <c r="T215" s="88"/>
    </row>
    <row r="216" spans="1:20" x14ac:dyDescent="0.2">
      <c r="A216" s="81"/>
      <c r="B216" s="81"/>
      <c r="C216" s="81"/>
      <c r="D216" s="81"/>
      <c r="E216" s="81"/>
      <c r="F216" s="81"/>
      <c r="G216" s="81"/>
      <c r="H216" s="82" t="s">
        <v>1332</v>
      </c>
      <c r="I216" s="81"/>
      <c r="J216" s="81"/>
      <c r="K216" s="81"/>
      <c r="L216" s="81"/>
      <c r="M216" s="88"/>
      <c r="N216" s="88"/>
      <c r="O216" s="88"/>
      <c r="P216" s="88"/>
      <c r="Q216" s="88"/>
      <c r="R216" s="88"/>
      <c r="S216" s="88"/>
      <c r="T216" s="88"/>
    </row>
    <row r="217" spans="1:20" x14ac:dyDescent="0.2">
      <c r="A217" s="81"/>
      <c r="B217" s="81"/>
      <c r="C217" s="81"/>
      <c r="D217" s="81"/>
      <c r="E217" s="81"/>
      <c r="F217" s="81"/>
      <c r="G217" s="81"/>
      <c r="H217" s="82" t="s">
        <v>1333</v>
      </c>
      <c r="I217" s="81"/>
      <c r="J217" s="81"/>
      <c r="K217" s="81"/>
      <c r="L217" s="81"/>
      <c r="M217" s="88"/>
      <c r="N217" s="88"/>
      <c r="O217" s="88"/>
      <c r="P217" s="88"/>
      <c r="Q217" s="88"/>
      <c r="R217" s="88"/>
      <c r="S217" s="88"/>
      <c r="T217" s="88"/>
    </row>
    <row r="218" spans="1:20" x14ac:dyDescent="0.2">
      <c r="A218" s="81"/>
      <c r="B218" s="81"/>
      <c r="C218" s="81"/>
      <c r="D218" s="81"/>
      <c r="E218" s="81"/>
      <c r="F218" s="81"/>
      <c r="G218" s="81"/>
      <c r="H218" s="82" t="s">
        <v>1334</v>
      </c>
      <c r="I218" s="81"/>
      <c r="J218" s="81"/>
      <c r="K218" s="81"/>
      <c r="L218" s="81"/>
      <c r="M218" s="88"/>
      <c r="N218" s="88"/>
      <c r="O218" s="88"/>
      <c r="P218" s="88"/>
      <c r="Q218" s="88"/>
      <c r="R218" s="88"/>
      <c r="S218" s="88"/>
      <c r="T218" s="88"/>
    </row>
    <row r="219" spans="1:20" x14ac:dyDescent="0.2">
      <c r="A219" s="81"/>
      <c r="B219" s="81"/>
      <c r="C219" s="81"/>
      <c r="D219" s="81"/>
      <c r="E219" s="81"/>
      <c r="F219" s="81"/>
      <c r="G219" s="81"/>
      <c r="H219" s="82" t="s">
        <v>1335</v>
      </c>
      <c r="I219" s="81"/>
      <c r="J219" s="81"/>
      <c r="K219" s="81"/>
      <c r="L219" s="81"/>
      <c r="M219" s="88"/>
      <c r="N219" s="88"/>
      <c r="O219" s="88"/>
      <c r="P219" s="88"/>
      <c r="Q219" s="88"/>
      <c r="R219" s="88"/>
      <c r="S219" s="88"/>
      <c r="T219" s="88"/>
    </row>
    <row r="220" spans="1:20" x14ac:dyDescent="0.2">
      <c r="A220" s="81"/>
      <c r="B220" s="81"/>
      <c r="C220" s="81"/>
      <c r="D220" s="81"/>
      <c r="E220" s="81"/>
      <c r="F220" s="81"/>
      <c r="G220" s="81"/>
      <c r="H220" s="82" t="s">
        <v>1336</v>
      </c>
      <c r="I220" s="81"/>
      <c r="J220" s="81"/>
      <c r="K220" s="81"/>
      <c r="L220" s="81"/>
      <c r="M220" s="88"/>
      <c r="N220" s="88"/>
      <c r="O220" s="88"/>
      <c r="P220" s="88"/>
      <c r="Q220" s="88"/>
      <c r="R220" s="88"/>
      <c r="S220" s="88"/>
      <c r="T220" s="88"/>
    </row>
    <row r="221" spans="1:20" x14ac:dyDescent="0.2">
      <c r="A221" s="81"/>
      <c r="B221" s="81"/>
      <c r="C221" s="81"/>
      <c r="D221" s="81"/>
      <c r="E221" s="81"/>
      <c r="F221" s="81"/>
      <c r="G221" s="81"/>
      <c r="H221" s="82" t="s">
        <v>1337</v>
      </c>
      <c r="I221" s="81"/>
      <c r="J221" s="81"/>
      <c r="K221" s="81"/>
      <c r="L221" s="81"/>
      <c r="M221" s="88"/>
      <c r="N221" s="88"/>
      <c r="O221" s="88"/>
      <c r="P221" s="88"/>
      <c r="Q221" s="88"/>
      <c r="R221" s="88"/>
      <c r="S221" s="88"/>
      <c r="T221" s="88"/>
    </row>
    <row r="222" spans="1:20" x14ac:dyDescent="0.2">
      <c r="A222" s="81"/>
      <c r="B222" s="81"/>
      <c r="C222" s="81"/>
      <c r="D222" s="81"/>
      <c r="E222" s="81"/>
      <c r="F222" s="81"/>
      <c r="G222" s="81"/>
      <c r="H222" s="82" t="s">
        <v>1338</v>
      </c>
      <c r="I222" s="81"/>
      <c r="J222" s="81"/>
      <c r="K222" s="81"/>
      <c r="L222" s="81"/>
      <c r="M222" s="88"/>
      <c r="N222" s="88"/>
      <c r="O222" s="88"/>
      <c r="P222" s="88"/>
      <c r="Q222" s="88"/>
      <c r="R222" s="88"/>
      <c r="S222" s="88"/>
      <c r="T222" s="88"/>
    </row>
    <row r="223" spans="1:20" x14ac:dyDescent="0.2">
      <c r="A223" s="81"/>
      <c r="B223" s="81"/>
      <c r="C223" s="81"/>
      <c r="D223" s="81"/>
      <c r="E223" s="81"/>
      <c r="F223" s="81"/>
      <c r="G223" s="81"/>
      <c r="H223" s="82" t="s">
        <v>1339</v>
      </c>
      <c r="I223" s="81"/>
      <c r="J223" s="81"/>
      <c r="K223" s="81"/>
      <c r="L223" s="81"/>
      <c r="M223" s="88"/>
      <c r="N223" s="88"/>
      <c r="O223" s="88"/>
      <c r="P223" s="88"/>
      <c r="Q223" s="88"/>
      <c r="R223" s="88"/>
      <c r="S223" s="88"/>
      <c r="T223" s="88"/>
    </row>
    <row r="224" spans="1:20" x14ac:dyDescent="0.2">
      <c r="A224" s="81"/>
      <c r="B224" s="81"/>
      <c r="C224" s="81"/>
      <c r="D224" s="81"/>
      <c r="E224" s="81"/>
      <c r="F224" s="81"/>
      <c r="G224" s="81"/>
      <c r="H224" s="82" t="s">
        <v>1340</v>
      </c>
      <c r="I224" s="81"/>
      <c r="J224" s="81"/>
      <c r="K224" s="81"/>
      <c r="L224" s="81"/>
      <c r="M224" s="88"/>
      <c r="N224" s="88"/>
      <c r="O224" s="88"/>
      <c r="P224" s="88"/>
      <c r="Q224" s="88"/>
      <c r="R224" s="88"/>
      <c r="S224" s="88"/>
      <c r="T224" s="88"/>
    </row>
    <row r="225" spans="1:20" x14ac:dyDescent="0.2">
      <c r="A225" s="81"/>
      <c r="B225" s="81"/>
      <c r="C225" s="81"/>
      <c r="D225" s="81"/>
      <c r="E225" s="81"/>
      <c r="F225" s="81"/>
      <c r="G225" s="81"/>
      <c r="H225" s="82" t="s">
        <v>1341</v>
      </c>
      <c r="I225" s="81"/>
      <c r="J225" s="81"/>
      <c r="K225" s="81"/>
      <c r="L225" s="81"/>
      <c r="M225" s="88"/>
      <c r="N225" s="88"/>
      <c r="O225" s="88"/>
      <c r="P225" s="88"/>
      <c r="Q225" s="88"/>
      <c r="R225" s="88"/>
      <c r="S225" s="88"/>
      <c r="T225" s="88"/>
    </row>
    <row r="226" spans="1:20" x14ac:dyDescent="0.2">
      <c r="A226" s="81"/>
      <c r="B226" s="81"/>
      <c r="C226" s="81"/>
      <c r="D226" s="81"/>
      <c r="E226" s="81"/>
      <c r="F226" s="81"/>
      <c r="G226" s="81"/>
      <c r="H226" s="82" t="s">
        <v>1342</v>
      </c>
      <c r="I226" s="81"/>
      <c r="J226" s="81"/>
      <c r="K226" s="81"/>
      <c r="L226" s="81"/>
      <c r="M226" s="88"/>
      <c r="N226" s="88"/>
      <c r="O226" s="88"/>
      <c r="P226" s="88"/>
      <c r="Q226" s="88"/>
      <c r="R226" s="88"/>
      <c r="S226" s="88"/>
      <c r="T226" s="88"/>
    </row>
    <row r="227" spans="1:20" x14ac:dyDescent="0.2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1"/>
      <c r="L227" s="88"/>
      <c r="M227" s="88"/>
      <c r="N227" s="88"/>
      <c r="O227" s="88"/>
      <c r="P227" s="88"/>
      <c r="Q227" s="88"/>
      <c r="R227" s="88"/>
      <c r="S227" s="88"/>
      <c r="T227" s="88"/>
    </row>
    <row r="228" spans="1:20" x14ac:dyDescent="0.2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1"/>
      <c r="L228" s="88"/>
      <c r="M228" s="88"/>
      <c r="N228" s="88"/>
      <c r="O228" s="88"/>
      <c r="P228" s="88"/>
      <c r="Q228" s="88"/>
      <c r="R228" s="88"/>
      <c r="S228" s="88"/>
      <c r="T228" s="88"/>
    </row>
    <row r="229" spans="1:20" x14ac:dyDescent="0.2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1"/>
      <c r="L229" s="88"/>
      <c r="M229" s="88"/>
      <c r="N229" s="88"/>
      <c r="O229" s="88"/>
      <c r="P229" s="88"/>
      <c r="Q229" s="88"/>
      <c r="R229" s="88"/>
      <c r="S229" s="88"/>
      <c r="T229" s="88"/>
    </row>
    <row r="230" spans="1:20" x14ac:dyDescent="0.2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1"/>
      <c r="L230" s="88"/>
      <c r="M230" s="88"/>
      <c r="N230" s="88"/>
      <c r="O230" s="88"/>
      <c r="P230" s="88"/>
      <c r="Q230" s="88"/>
      <c r="R230" s="88"/>
      <c r="S230" s="88"/>
      <c r="T230" s="88"/>
    </row>
    <row r="231" spans="1:20" x14ac:dyDescent="0.2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1"/>
      <c r="L231" s="88"/>
      <c r="M231" s="88"/>
      <c r="N231" s="88"/>
      <c r="O231" s="88"/>
      <c r="P231" s="88"/>
      <c r="Q231" s="88"/>
      <c r="R231" s="88"/>
      <c r="S231" s="88"/>
      <c r="T231" s="88"/>
    </row>
    <row r="232" spans="1:20" x14ac:dyDescent="0.2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1"/>
      <c r="L232" s="88"/>
      <c r="M232" s="88"/>
      <c r="N232" s="88"/>
      <c r="O232" s="88"/>
      <c r="P232" s="88"/>
      <c r="Q232" s="88"/>
      <c r="R232" s="88"/>
      <c r="S232" s="88"/>
      <c r="T232" s="88"/>
    </row>
    <row r="233" spans="1:20" x14ac:dyDescent="0.2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1"/>
      <c r="L233" s="88"/>
      <c r="M233" s="88"/>
      <c r="N233" s="88"/>
      <c r="O233" s="88"/>
      <c r="P233" s="88"/>
      <c r="Q233" s="88"/>
      <c r="R233" s="88"/>
      <c r="S233" s="88"/>
      <c r="T233" s="88"/>
    </row>
    <row r="234" spans="1:20" x14ac:dyDescent="0.2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1"/>
      <c r="L234" s="88"/>
      <c r="M234" s="88"/>
      <c r="N234" s="88"/>
      <c r="O234" s="88"/>
      <c r="P234" s="88"/>
      <c r="Q234" s="88"/>
      <c r="R234" s="88"/>
      <c r="S234" s="88"/>
      <c r="T234" s="88"/>
    </row>
    <row r="235" spans="1:20" x14ac:dyDescent="0.2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1"/>
      <c r="L235" s="88"/>
      <c r="M235" s="88"/>
      <c r="N235" s="88"/>
      <c r="O235" s="88"/>
      <c r="P235" s="88"/>
      <c r="Q235" s="88"/>
      <c r="R235" s="88"/>
      <c r="S235" s="88"/>
      <c r="T235" s="88"/>
    </row>
    <row r="236" spans="1:20" x14ac:dyDescent="0.2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1"/>
      <c r="L236" s="88"/>
      <c r="M236" s="88"/>
      <c r="N236" s="88"/>
      <c r="O236" s="88"/>
      <c r="P236" s="88"/>
      <c r="Q236" s="88"/>
      <c r="R236" s="88"/>
      <c r="S236" s="88"/>
      <c r="T236" s="88"/>
    </row>
    <row r="237" spans="1:20" x14ac:dyDescent="0.2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1"/>
      <c r="L237" s="88"/>
      <c r="M237" s="88"/>
      <c r="N237" s="88"/>
      <c r="O237" s="88"/>
      <c r="P237" s="88"/>
      <c r="Q237" s="88"/>
      <c r="R237" s="88"/>
      <c r="S237" s="88"/>
      <c r="T237" s="88"/>
    </row>
    <row r="238" spans="1:20" x14ac:dyDescent="0.2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1"/>
      <c r="L238" s="88"/>
      <c r="M238" s="88"/>
      <c r="N238" s="88"/>
      <c r="O238" s="88"/>
      <c r="P238" s="88"/>
      <c r="Q238" s="88"/>
      <c r="R238" s="88"/>
      <c r="S238" s="88"/>
      <c r="T238" s="88"/>
    </row>
    <row r="239" spans="1:20" x14ac:dyDescent="0.2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1"/>
      <c r="L239" s="88"/>
      <c r="M239" s="88"/>
      <c r="N239" s="88"/>
      <c r="O239" s="88"/>
      <c r="P239" s="88"/>
      <c r="Q239" s="88"/>
      <c r="R239" s="88"/>
      <c r="S239" s="88"/>
      <c r="T239" s="88"/>
    </row>
    <row r="240" spans="1:20" x14ac:dyDescent="0.2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1"/>
      <c r="L240" s="88"/>
      <c r="M240" s="88"/>
      <c r="N240" s="88"/>
      <c r="O240" s="88"/>
      <c r="P240" s="88"/>
      <c r="Q240" s="88"/>
      <c r="R240" s="88"/>
      <c r="S240" s="88"/>
      <c r="T240" s="88"/>
    </row>
    <row r="241" spans="1:20" x14ac:dyDescent="0.2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1"/>
      <c r="L241" s="88"/>
      <c r="M241" s="88"/>
      <c r="N241" s="88"/>
      <c r="O241" s="88"/>
      <c r="P241" s="88"/>
      <c r="Q241" s="88"/>
      <c r="R241" s="88"/>
      <c r="S241" s="88"/>
      <c r="T241" s="88"/>
    </row>
    <row r="242" spans="1:20" x14ac:dyDescent="0.2">
      <c r="K242" s="81"/>
    </row>
    <row r="243" spans="1:20" x14ac:dyDescent="0.2">
      <c r="K243" s="81"/>
    </row>
  </sheetData>
  <sortState ref="T44:T142">
    <sortCondition ref="T4"/>
  </sortState>
  <printOptions gridLines="1"/>
  <pageMargins left="0.25" right="0.25" top="0.33" bottom="0.33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topLeftCell="D1" workbookViewId="0">
      <pane ySplit="5115" topLeftCell="A87" activePane="bottomLeft"/>
      <selection activeCell="L11" sqref="L11"/>
      <selection pane="bottomLeft" activeCell="C103" sqref="C103"/>
    </sheetView>
  </sheetViews>
  <sheetFormatPr defaultRowHeight="15" x14ac:dyDescent="0.25"/>
  <cols>
    <col min="1" max="1" width="32.85546875" style="29" customWidth="1"/>
    <col min="2" max="2" width="29.5703125" customWidth="1"/>
    <col min="3" max="3" width="33.7109375" customWidth="1"/>
    <col min="4" max="4" width="26.140625" customWidth="1"/>
    <col min="5" max="5" width="25.5703125" customWidth="1"/>
    <col min="6" max="6" width="21.140625" customWidth="1"/>
    <col min="7" max="7" width="24" customWidth="1"/>
    <col min="8" max="8" width="23.5703125" customWidth="1"/>
    <col min="9" max="9" width="24.85546875" customWidth="1"/>
    <col min="10" max="10" width="24.140625" customWidth="1"/>
    <col min="11" max="11" width="25" customWidth="1"/>
    <col min="12" max="12" width="25.140625" customWidth="1"/>
  </cols>
  <sheetData>
    <row r="1" spans="1:12" x14ac:dyDescent="0.25">
      <c r="A1" s="51">
        <v>41380</v>
      </c>
      <c r="B1" s="51">
        <v>41381</v>
      </c>
      <c r="C1" s="54">
        <v>41388</v>
      </c>
      <c r="D1" s="60">
        <v>41393</v>
      </c>
      <c r="E1" s="54">
        <v>41395</v>
      </c>
      <c r="F1" s="54">
        <v>41402</v>
      </c>
      <c r="G1" s="54">
        <v>41429</v>
      </c>
      <c r="H1" s="54">
        <v>41486</v>
      </c>
      <c r="I1" s="75">
        <v>41500</v>
      </c>
      <c r="J1" s="54">
        <v>41493</v>
      </c>
      <c r="K1" s="54">
        <v>41499</v>
      </c>
      <c r="L1" s="74">
        <v>41521</v>
      </c>
    </row>
    <row r="2" spans="1:12" ht="26.25" x14ac:dyDescent="0.25">
      <c r="A2" s="52" t="s">
        <v>858</v>
      </c>
      <c r="B2" s="52" t="s">
        <v>867</v>
      </c>
      <c r="C2" s="29" t="s">
        <v>461</v>
      </c>
      <c r="D2" s="61" t="s">
        <v>877</v>
      </c>
      <c r="E2" s="55" t="s">
        <v>869</v>
      </c>
      <c r="F2" s="29" t="s">
        <v>879</v>
      </c>
      <c r="G2" s="72" t="s">
        <v>898</v>
      </c>
      <c r="H2" s="29" t="s">
        <v>604</v>
      </c>
      <c r="I2" t="s">
        <v>904</v>
      </c>
      <c r="J2" s="71" t="s">
        <v>897</v>
      </c>
      <c r="K2" s="72" t="s">
        <v>899</v>
      </c>
      <c r="L2" s="52" t="s">
        <v>903</v>
      </c>
    </row>
    <row r="3" spans="1:12" x14ac:dyDescent="0.25">
      <c r="A3" s="52"/>
      <c r="B3" s="48"/>
      <c r="D3" s="61" t="s">
        <v>876</v>
      </c>
      <c r="E3" s="55" t="s">
        <v>875</v>
      </c>
      <c r="F3" s="55" t="s">
        <v>443</v>
      </c>
      <c r="L3" s="52"/>
    </row>
    <row r="4" spans="1:12" x14ac:dyDescent="0.25">
      <c r="A4" s="49" t="s">
        <v>7</v>
      </c>
      <c r="B4" s="49" t="s">
        <v>7</v>
      </c>
      <c r="C4" s="49" t="s">
        <v>7</v>
      </c>
      <c r="D4" s="56" t="s">
        <v>231</v>
      </c>
      <c r="E4" s="56" t="s">
        <v>489</v>
      </c>
      <c r="F4" s="56" t="s">
        <v>231</v>
      </c>
      <c r="G4" s="31" t="s">
        <v>231</v>
      </c>
      <c r="H4" s="63" t="s">
        <v>231</v>
      </c>
      <c r="I4" s="31" t="s">
        <v>231</v>
      </c>
      <c r="J4" s="68" t="s">
        <v>892</v>
      </c>
      <c r="K4" s="10" t="s">
        <v>231</v>
      </c>
      <c r="L4" s="53" t="s">
        <v>235</v>
      </c>
    </row>
    <row r="5" spans="1:12" x14ac:dyDescent="0.25">
      <c r="A5" s="53" t="s">
        <v>12</v>
      </c>
      <c r="B5" s="50" t="s">
        <v>489</v>
      </c>
      <c r="C5" s="31" t="s">
        <v>266</v>
      </c>
      <c r="D5" s="57" t="s">
        <v>234</v>
      </c>
      <c r="E5" s="57" t="s">
        <v>11</v>
      </c>
      <c r="F5" s="57" t="s">
        <v>244</v>
      </c>
      <c r="G5" s="32" t="s">
        <v>235</v>
      </c>
      <c r="H5" s="64" t="s">
        <v>13</v>
      </c>
      <c r="I5" s="31" t="s">
        <v>239</v>
      </c>
      <c r="J5" s="69" t="s">
        <v>238</v>
      </c>
      <c r="K5" s="13" t="s">
        <v>235</v>
      </c>
      <c r="L5" s="53" t="s">
        <v>206</v>
      </c>
    </row>
    <row r="6" spans="1:12" x14ac:dyDescent="0.25">
      <c r="A6" s="53" t="s">
        <v>235</v>
      </c>
      <c r="B6" s="50" t="s">
        <v>237</v>
      </c>
      <c r="C6" s="32" t="s">
        <v>151</v>
      </c>
      <c r="D6" s="56" t="s">
        <v>206</v>
      </c>
      <c r="E6" s="56" t="s">
        <v>237</v>
      </c>
      <c r="F6" s="56" t="s">
        <v>24</v>
      </c>
      <c r="G6" s="32" t="s">
        <v>239</v>
      </c>
      <c r="H6" s="63" t="s">
        <v>206</v>
      </c>
      <c r="I6" s="31" t="s">
        <v>241</v>
      </c>
      <c r="J6" s="58" t="s">
        <v>755</v>
      </c>
      <c r="K6" s="73" t="s">
        <v>635</v>
      </c>
      <c r="L6" s="53" t="s">
        <v>240</v>
      </c>
    </row>
    <row r="7" spans="1:12" x14ac:dyDescent="0.25">
      <c r="A7" s="53" t="s">
        <v>185</v>
      </c>
      <c r="B7" s="50" t="s">
        <v>235</v>
      </c>
      <c r="C7" s="32" t="s">
        <v>447</v>
      </c>
      <c r="D7" s="56" t="s">
        <v>243</v>
      </c>
      <c r="E7" s="56" t="s">
        <v>206</v>
      </c>
      <c r="F7" s="56" t="s">
        <v>191</v>
      </c>
      <c r="G7" s="32" t="s">
        <v>24</v>
      </c>
      <c r="H7" s="63" t="s">
        <v>243</v>
      </c>
      <c r="I7" s="31" t="s">
        <v>243</v>
      </c>
      <c r="J7" s="56" t="s">
        <v>23</v>
      </c>
      <c r="K7" s="13" t="s">
        <v>185</v>
      </c>
      <c r="L7" s="53" t="s">
        <v>23</v>
      </c>
    </row>
    <row r="8" spans="1:12" x14ac:dyDescent="0.25">
      <c r="A8" s="53" t="s">
        <v>860</v>
      </c>
      <c r="B8" s="50" t="s">
        <v>206</v>
      </c>
      <c r="C8" s="32" t="s">
        <v>43</v>
      </c>
      <c r="D8" s="56" t="s">
        <v>24</v>
      </c>
      <c r="E8" s="56" t="s">
        <v>198</v>
      </c>
      <c r="F8" s="56" t="s">
        <v>261</v>
      </c>
      <c r="G8" s="31" t="s">
        <v>29</v>
      </c>
      <c r="H8" s="63" t="s">
        <v>24</v>
      </c>
      <c r="I8" s="31" t="s">
        <v>23</v>
      </c>
      <c r="J8" s="56" t="s">
        <v>497</v>
      </c>
      <c r="K8" s="10" t="s">
        <v>24</v>
      </c>
      <c r="L8" s="53" t="s">
        <v>24</v>
      </c>
    </row>
    <row r="9" spans="1:12" x14ac:dyDescent="0.25">
      <c r="A9" s="53" t="s">
        <v>186</v>
      </c>
      <c r="B9" s="50" t="s">
        <v>24</v>
      </c>
      <c r="C9" s="31" t="s">
        <v>277</v>
      </c>
      <c r="D9" s="56" t="s">
        <v>29</v>
      </c>
      <c r="E9" s="56" t="s">
        <v>186</v>
      </c>
      <c r="F9" s="56" t="s">
        <v>263</v>
      </c>
      <c r="G9" s="31" t="s">
        <v>191</v>
      </c>
      <c r="H9" s="63" t="s">
        <v>26</v>
      </c>
      <c r="I9" s="31" t="s">
        <v>497</v>
      </c>
      <c r="J9" s="56" t="s">
        <v>209</v>
      </c>
      <c r="K9" s="10" t="s">
        <v>29</v>
      </c>
      <c r="L9" s="53" t="s">
        <v>497</v>
      </c>
    </row>
    <row r="10" spans="1:12" x14ac:dyDescent="0.25">
      <c r="A10" s="53" t="s">
        <v>14</v>
      </c>
      <c r="B10" s="50" t="s">
        <v>498</v>
      </c>
      <c r="C10" s="31" t="s">
        <v>280</v>
      </c>
      <c r="D10" s="58" t="s">
        <v>47</v>
      </c>
      <c r="E10" s="56" t="s">
        <v>191</v>
      </c>
      <c r="F10" s="56" t="s">
        <v>22</v>
      </c>
      <c r="G10" s="31" t="s">
        <v>115</v>
      </c>
      <c r="H10" s="63" t="s">
        <v>29</v>
      </c>
      <c r="I10" s="31" t="s">
        <v>209</v>
      </c>
      <c r="J10" s="68" t="s">
        <v>893</v>
      </c>
      <c r="K10" s="18" t="s">
        <v>638</v>
      </c>
      <c r="L10" s="53" t="s">
        <v>498</v>
      </c>
    </row>
    <row r="11" spans="1:12" x14ac:dyDescent="0.25">
      <c r="A11" s="53" t="s">
        <v>32</v>
      </c>
      <c r="B11" s="50" t="s">
        <v>491</v>
      </c>
      <c r="C11" s="31" t="s">
        <v>284</v>
      </c>
      <c r="D11" s="56" t="s">
        <v>535</v>
      </c>
      <c r="E11" s="56" t="s">
        <v>533</v>
      </c>
      <c r="F11" s="56" t="s">
        <v>151</v>
      </c>
      <c r="G11" s="31" t="s">
        <v>261</v>
      </c>
      <c r="H11" s="63" t="s">
        <v>786</v>
      </c>
      <c r="I11" s="31" t="s">
        <v>563</v>
      </c>
      <c r="J11" s="58" t="s">
        <v>534</v>
      </c>
      <c r="K11" s="10" t="s">
        <v>115</v>
      </c>
      <c r="L11" s="53" t="s">
        <v>491</v>
      </c>
    </row>
    <row r="12" spans="1:12" x14ac:dyDescent="0.25">
      <c r="A12" s="53" t="s">
        <v>862</v>
      </c>
      <c r="B12" s="50" t="s">
        <v>191</v>
      </c>
      <c r="C12" s="31" t="s">
        <v>202</v>
      </c>
      <c r="D12" s="58" t="s">
        <v>48</v>
      </c>
      <c r="E12" s="56" t="s">
        <v>535</v>
      </c>
      <c r="F12" s="56" t="s">
        <v>42</v>
      </c>
      <c r="G12" s="31" t="s">
        <v>22</v>
      </c>
      <c r="H12" s="63" t="s">
        <v>260</v>
      </c>
      <c r="I12" s="31" t="s">
        <v>493</v>
      </c>
      <c r="J12" s="58" t="s">
        <v>193</v>
      </c>
      <c r="K12" s="10" t="s">
        <v>499</v>
      </c>
      <c r="L12" s="53" t="s">
        <v>29</v>
      </c>
    </row>
    <row r="13" spans="1:12" x14ac:dyDescent="0.25">
      <c r="A13" s="53" t="s">
        <v>43</v>
      </c>
      <c r="B13" s="50" t="s">
        <v>33</v>
      </c>
      <c r="C13" s="31" t="s">
        <v>473</v>
      </c>
      <c r="D13" s="56" t="s">
        <v>22</v>
      </c>
      <c r="E13" s="56" t="s">
        <v>37</v>
      </c>
      <c r="F13" s="56" t="s">
        <v>43</v>
      </c>
      <c r="G13" s="31" t="s">
        <v>266</v>
      </c>
      <c r="H13" s="63" t="s">
        <v>616</v>
      </c>
      <c r="I13" s="30" t="s">
        <v>47</v>
      </c>
      <c r="J13" s="56" t="s">
        <v>536</v>
      </c>
      <c r="K13" s="10" t="s">
        <v>261</v>
      </c>
      <c r="L13" s="53" t="s">
        <v>535</v>
      </c>
    </row>
    <row r="14" spans="1:12" x14ac:dyDescent="0.25">
      <c r="A14" s="53" t="s">
        <v>450</v>
      </c>
      <c r="B14" s="50" t="s">
        <v>37</v>
      </c>
      <c r="C14" s="31" t="s">
        <v>288</v>
      </c>
      <c r="D14" s="58" t="s">
        <v>63</v>
      </c>
      <c r="E14" s="56" t="s">
        <v>870</v>
      </c>
      <c r="F14" s="56" t="s">
        <v>105</v>
      </c>
      <c r="G14" s="31" t="s">
        <v>151</v>
      </c>
      <c r="H14" s="63" t="s">
        <v>33</v>
      </c>
      <c r="I14" s="30" t="s">
        <v>193</v>
      </c>
      <c r="J14" s="58" t="s">
        <v>709</v>
      </c>
      <c r="K14" s="10" t="s">
        <v>42</v>
      </c>
      <c r="L14" s="53" t="s">
        <v>115</v>
      </c>
    </row>
    <row r="15" spans="1:12" x14ac:dyDescent="0.25">
      <c r="A15" s="53" t="s">
        <v>814</v>
      </c>
      <c r="B15" s="50" t="s">
        <v>22</v>
      </c>
      <c r="C15" s="31" t="s">
        <v>194</v>
      </c>
      <c r="D15" s="56" t="s">
        <v>872</v>
      </c>
      <c r="E15" s="56" t="s">
        <v>447</v>
      </c>
      <c r="F15" s="56" t="s">
        <v>277</v>
      </c>
      <c r="G15" s="31" t="s">
        <v>507</v>
      </c>
      <c r="H15" s="63" t="s">
        <v>499</v>
      </c>
      <c r="I15" s="31" t="s">
        <v>499</v>
      </c>
      <c r="J15" s="56" t="s">
        <v>896</v>
      </c>
      <c r="K15" s="10" t="s">
        <v>49</v>
      </c>
      <c r="L15" s="53" t="s">
        <v>499</v>
      </c>
    </row>
    <row r="16" spans="1:12" x14ac:dyDescent="0.25">
      <c r="A16" s="53" t="s">
        <v>861</v>
      </c>
      <c r="B16" s="50" t="s">
        <v>266</v>
      </c>
      <c r="C16" s="31" t="s">
        <v>293</v>
      </c>
      <c r="D16" s="56" t="s">
        <v>278</v>
      </c>
      <c r="E16" s="56" t="s">
        <v>42</v>
      </c>
      <c r="F16" s="56" t="s">
        <v>278</v>
      </c>
      <c r="G16" s="31" t="s">
        <v>42</v>
      </c>
      <c r="H16" s="63" t="s">
        <v>889</v>
      </c>
      <c r="I16" s="30" t="s">
        <v>709</v>
      </c>
      <c r="J16" s="68" t="s">
        <v>894</v>
      </c>
      <c r="K16" s="10" t="s">
        <v>272</v>
      </c>
      <c r="L16" s="53" t="s">
        <v>500</v>
      </c>
    </row>
    <row r="17" spans="1:12" x14ac:dyDescent="0.25">
      <c r="A17" s="53" t="s">
        <v>859</v>
      </c>
      <c r="B17" s="50" t="s">
        <v>151</v>
      </c>
      <c r="C17" s="31" t="s">
        <v>297</v>
      </c>
      <c r="D17" s="56" t="s">
        <v>280</v>
      </c>
      <c r="E17" s="56" t="s">
        <v>44</v>
      </c>
      <c r="F17" s="56" t="s">
        <v>281</v>
      </c>
      <c r="G17" s="31" t="s">
        <v>43</v>
      </c>
      <c r="H17" s="63" t="s">
        <v>197</v>
      </c>
      <c r="I17" s="31" t="s">
        <v>736</v>
      </c>
      <c r="J17" s="56" t="s">
        <v>723</v>
      </c>
      <c r="K17" s="10" t="s">
        <v>105</v>
      </c>
      <c r="L17" s="53" t="s">
        <v>261</v>
      </c>
    </row>
    <row r="18" spans="1:12" x14ac:dyDescent="0.25">
      <c r="A18" s="53" t="s">
        <v>280</v>
      </c>
      <c r="B18" s="50" t="s">
        <v>447</v>
      </c>
      <c r="C18" s="31" t="s">
        <v>298</v>
      </c>
      <c r="D18" s="56" t="s">
        <v>283</v>
      </c>
      <c r="E18" s="56" t="s">
        <v>450</v>
      </c>
      <c r="F18" s="56" t="s">
        <v>282</v>
      </c>
      <c r="G18" s="31" t="s">
        <v>271</v>
      </c>
      <c r="H18" s="63" t="s">
        <v>35</v>
      </c>
      <c r="I18" s="31" t="s">
        <v>22</v>
      </c>
      <c r="J18" s="56" t="s">
        <v>756</v>
      </c>
      <c r="K18" s="10" t="s">
        <v>814</v>
      </c>
      <c r="L18" s="53" t="s">
        <v>22</v>
      </c>
    </row>
    <row r="19" spans="1:12" x14ac:dyDescent="0.25">
      <c r="A19" s="53" t="s">
        <v>190</v>
      </c>
      <c r="B19" s="50" t="s">
        <v>267</v>
      </c>
      <c r="C19" s="31" t="s">
        <v>303</v>
      </c>
      <c r="D19" s="56" t="s">
        <v>473</v>
      </c>
      <c r="E19" s="56" t="s">
        <v>105</v>
      </c>
      <c r="F19" s="56" t="s">
        <v>283</v>
      </c>
      <c r="G19" s="31" t="s">
        <v>105</v>
      </c>
      <c r="H19" s="63" t="s">
        <v>22</v>
      </c>
      <c r="I19" s="30" t="s">
        <v>504</v>
      </c>
      <c r="J19" s="56" t="s">
        <v>266</v>
      </c>
      <c r="K19" s="10" t="s">
        <v>277</v>
      </c>
      <c r="L19" s="53" t="s">
        <v>266</v>
      </c>
    </row>
    <row r="20" spans="1:12" x14ac:dyDescent="0.25">
      <c r="A20" s="53" t="s">
        <v>866</v>
      </c>
      <c r="B20" s="50" t="s">
        <v>538</v>
      </c>
      <c r="C20" s="31" t="s">
        <v>306</v>
      </c>
      <c r="D20" s="56" t="s">
        <v>194</v>
      </c>
      <c r="E20" s="56" t="s">
        <v>814</v>
      </c>
      <c r="F20" s="56" t="s">
        <v>284</v>
      </c>
      <c r="G20" s="31" t="s">
        <v>814</v>
      </c>
      <c r="H20" s="63" t="s">
        <v>781</v>
      </c>
      <c r="I20" s="31" t="s">
        <v>723</v>
      </c>
      <c r="J20" s="56" t="s">
        <v>267</v>
      </c>
      <c r="K20" s="10" t="s">
        <v>278</v>
      </c>
      <c r="L20" s="53" t="s">
        <v>447</v>
      </c>
    </row>
    <row r="21" spans="1:12" x14ac:dyDescent="0.25">
      <c r="A21" s="53" t="s">
        <v>298</v>
      </c>
      <c r="B21" s="50" t="s">
        <v>43</v>
      </c>
      <c r="C21" s="31" t="s">
        <v>308</v>
      </c>
      <c r="D21" s="56" t="s">
        <v>297</v>
      </c>
      <c r="E21" s="56" t="s">
        <v>277</v>
      </c>
      <c r="F21" s="56" t="s">
        <v>878</v>
      </c>
      <c r="G21" s="31" t="s">
        <v>277</v>
      </c>
      <c r="H21" s="63" t="s">
        <v>756</v>
      </c>
      <c r="I21" s="31" t="s">
        <v>267</v>
      </c>
      <c r="J21" s="58" t="s">
        <v>45</v>
      </c>
      <c r="K21" s="10" t="s">
        <v>284</v>
      </c>
      <c r="L21" s="53" t="s">
        <v>507</v>
      </c>
    </row>
    <row r="22" spans="1:12" x14ac:dyDescent="0.25">
      <c r="A22" s="53" t="s">
        <v>64</v>
      </c>
      <c r="B22" s="50" t="s">
        <v>44</v>
      </c>
      <c r="C22" s="31" t="s">
        <v>509</v>
      </c>
      <c r="D22" s="56" t="s">
        <v>298</v>
      </c>
      <c r="E22" s="56" t="s">
        <v>278</v>
      </c>
      <c r="F22" s="56" t="s">
        <v>190</v>
      </c>
      <c r="G22" s="31" t="s">
        <v>278</v>
      </c>
      <c r="H22" s="65" t="s">
        <v>63</v>
      </c>
      <c r="I22" s="30" t="s">
        <v>45</v>
      </c>
      <c r="J22" s="56" t="s">
        <v>522</v>
      </c>
      <c r="K22" s="10" t="s">
        <v>435</v>
      </c>
      <c r="L22" s="53" t="s">
        <v>450</v>
      </c>
    </row>
    <row r="23" spans="1:12" x14ac:dyDescent="0.25">
      <c r="A23" s="53" t="s">
        <v>68</v>
      </c>
      <c r="B23" s="50" t="s">
        <v>105</v>
      </c>
      <c r="C23" s="31" t="s">
        <v>82</v>
      </c>
      <c r="D23" s="56" t="s">
        <v>308</v>
      </c>
      <c r="E23" s="56" t="s">
        <v>280</v>
      </c>
      <c r="F23" s="56" t="s">
        <v>202</v>
      </c>
      <c r="G23" s="31" t="s">
        <v>280</v>
      </c>
      <c r="H23" s="63" t="s">
        <v>447</v>
      </c>
      <c r="I23" s="31" t="s">
        <v>757</v>
      </c>
      <c r="J23" s="56" t="s">
        <v>278</v>
      </c>
      <c r="K23" s="10" t="s">
        <v>202</v>
      </c>
      <c r="L23" s="53" t="s">
        <v>814</v>
      </c>
    </row>
    <row r="24" spans="1:12" x14ac:dyDescent="0.25">
      <c r="A24" s="53" t="s">
        <v>82</v>
      </c>
      <c r="B24" s="50" t="s">
        <v>274</v>
      </c>
      <c r="C24" s="31" t="s">
        <v>89</v>
      </c>
      <c r="D24" s="56" t="s">
        <v>310</v>
      </c>
      <c r="E24" s="56" t="s">
        <v>205</v>
      </c>
      <c r="F24" s="56" t="s">
        <v>473</v>
      </c>
      <c r="G24" s="31" t="s">
        <v>281</v>
      </c>
      <c r="H24" s="63" t="s">
        <v>507</v>
      </c>
      <c r="I24" s="31" t="s">
        <v>814</v>
      </c>
      <c r="J24" s="58" t="s">
        <v>724</v>
      </c>
      <c r="K24" s="10" t="s">
        <v>205</v>
      </c>
      <c r="L24" s="53" t="s">
        <v>277</v>
      </c>
    </row>
    <row r="25" spans="1:12" x14ac:dyDescent="0.25">
      <c r="A25" s="53" t="s">
        <v>331</v>
      </c>
      <c r="B25" s="50" t="s">
        <v>277</v>
      </c>
      <c r="C25" s="31" t="s">
        <v>323</v>
      </c>
      <c r="D25" s="56" t="s">
        <v>74</v>
      </c>
      <c r="E25" s="56" t="s">
        <v>289</v>
      </c>
      <c r="F25" s="56" t="s">
        <v>205</v>
      </c>
      <c r="G25" s="31" t="s">
        <v>283</v>
      </c>
      <c r="H25" s="63" t="s">
        <v>813</v>
      </c>
      <c r="I25" s="31" t="s">
        <v>739</v>
      </c>
      <c r="J25" s="56" t="s">
        <v>280</v>
      </c>
      <c r="K25" s="10" t="s">
        <v>508</v>
      </c>
      <c r="L25" s="53" t="s">
        <v>278</v>
      </c>
    </row>
    <row r="26" spans="1:12" x14ac:dyDescent="0.25">
      <c r="A26" s="53" t="s">
        <v>332</v>
      </c>
      <c r="B26" s="50" t="s">
        <v>278</v>
      </c>
      <c r="C26" s="31" t="s">
        <v>146</v>
      </c>
      <c r="D26" s="56" t="s">
        <v>317</v>
      </c>
      <c r="E26" s="56" t="s">
        <v>298</v>
      </c>
      <c r="F26" s="56" t="s">
        <v>194</v>
      </c>
      <c r="G26" s="31" t="s">
        <v>284</v>
      </c>
      <c r="H26" s="63" t="s">
        <v>689</v>
      </c>
      <c r="I26" s="31" t="s">
        <v>278</v>
      </c>
      <c r="J26" s="56" t="s">
        <v>202</v>
      </c>
      <c r="K26" s="10" t="s">
        <v>290</v>
      </c>
      <c r="L26" s="53" t="s">
        <v>280</v>
      </c>
    </row>
    <row r="27" spans="1:12" x14ac:dyDescent="0.25">
      <c r="A27" s="53" t="s">
        <v>196</v>
      </c>
      <c r="B27" s="50" t="s">
        <v>280</v>
      </c>
      <c r="C27" s="31" t="s">
        <v>347</v>
      </c>
      <c r="D27" s="56" t="s">
        <v>82</v>
      </c>
      <c r="E27" s="56" t="s">
        <v>307</v>
      </c>
      <c r="F27" s="56" t="s">
        <v>289</v>
      </c>
      <c r="G27" s="31" t="s">
        <v>202</v>
      </c>
      <c r="H27" s="63" t="s">
        <v>43</v>
      </c>
      <c r="I27" s="30" t="s">
        <v>724</v>
      </c>
      <c r="J27" s="56" t="s">
        <v>295</v>
      </c>
      <c r="K27" s="10" t="s">
        <v>292</v>
      </c>
      <c r="L27" s="53" t="s">
        <v>283</v>
      </c>
    </row>
    <row r="28" spans="1:12" x14ac:dyDescent="0.25">
      <c r="A28" s="53" t="s">
        <v>90</v>
      </c>
      <c r="B28" s="50" t="s">
        <v>281</v>
      </c>
      <c r="C28" s="31" t="s">
        <v>349</v>
      </c>
      <c r="D28" s="56" t="s">
        <v>335</v>
      </c>
      <c r="E28" s="56" t="s">
        <v>64</v>
      </c>
      <c r="F28" s="56" t="s">
        <v>292</v>
      </c>
      <c r="G28" s="31" t="s">
        <v>205</v>
      </c>
      <c r="H28" s="65" t="s">
        <v>270</v>
      </c>
      <c r="I28" s="31" t="s">
        <v>284</v>
      </c>
      <c r="J28" s="56" t="s">
        <v>303</v>
      </c>
      <c r="K28" s="10" t="s">
        <v>299</v>
      </c>
      <c r="L28" s="53" t="s">
        <v>285</v>
      </c>
    </row>
    <row r="29" spans="1:12" x14ac:dyDescent="0.25">
      <c r="A29" s="53" t="s">
        <v>342</v>
      </c>
      <c r="B29" s="50" t="s">
        <v>283</v>
      </c>
      <c r="C29" s="31" t="s">
        <v>106</v>
      </c>
      <c r="D29" s="56" t="s">
        <v>94</v>
      </c>
      <c r="E29" s="56" t="s">
        <v>74</v>
      </c>
      <c r="F29" s="56" t="s">
        <v>298</v>
      </c>
      <c r="G29" s="31" t="s">
        <v>194</v>
      </c>
      <c r="H29" s="63" t="s">
        <v>272</v>
      </c>
      <c r="I29" s="31" t="s">
        <v>473</v>
      </c>
      <c r="J29" s="58" t="s">
        <v>304</v>
      </c>
      <c r="K29" s="10" t="s">
        <v>307</v>
      </c>
      <c r="L29" s="53" t="s">
        <v>202</v>
      </c>
    </row>
    <row r="30" spans="1:12" x14ac:dyDescent="0.25">
      <c r="A30" s="53" t="s">
        <v>346</v>
      </c>
      <c r="B30" s="50" t="s">
        <v>473</v>
      </c>
      <c r="C30" s="31" t="s">
        <v>355</v>
      </c>
      <c r="D30" s="56" t="s">
        <v>96</v>
      </c>
      <c r="E30" s="56" t="s">
        <v>75</v>
      </c>
      <c r="F30" s="56" t="s">
        <v>306</v>
      </c>
      <c r="G30" s="31" t="s">
        <v>508</v>
      </c>
      <c r="H30" s="63" t="s">
        <v>814</v>
      </c>
      <c r="I30" s="31" t="s">
        <v>474</v>
      </c>
      <c r="J30" s="56" t="s">
        <v>307</v>
      </c>
      <c r="K30" s="10" t="s">
        <v>312</v>
      </c>
      <c r="L30" s="53" t="s">
        <v>194</v>
      </c>
    </row>
    <row r="31" spans="1:12" x14ac:dyDescent="0.25">
      <c r="A31" s="53" t="s">
        <v>349</v>
      </c>
      <c r="B31" s="50" t="s">
        <v>205</v>
      </c>
      <c r="C31" s="31" t="s">
        <v>357</v>
      </c>
      <c r="D31" s="56" t="s">
        <v>512</v>
      </c>
      <c r="E31" s="56" t="s">
        <v>76</v>
      </c>
      <c r="F31" s="56" t="s">
        <v>307</v>
      </c>
      <c r="G31" s="31" t="s">
        <v>289</v>
      </c>
      <c r="H31" s="63" t="s">
        <v>278</v>
      </c>
      <c r="I31" s="31" t="s">
        <v>194</v>
      </c>
      <c r="J31" s="56" t="s">
        <v>310</v>
      </c>
      <c r="K31" s="10" t="s">
        <v>68</v>
      </c>
      <c r="L31" s="53" t="s">
        <v>508</v>
      </c>
    </row>
    <row r="32" spans="1:12" x14ac:dyDescent="0.25">
      <c r="A32" s="53" t="s">
        <v>106</v>
      </c>
      <c r="B32" s="50" t="s">
        <v>194</v>
      </c>
      <c r="C32" s="33" t="s">
        <v>253</v>
      </c>
      <c r="D32" s="56" t="s">
        <v>346</v>
      </c>
      <c r="E32" s="56" t="s">
        <v>317</v>
      </c>
      <c r="F32" s="56" t="s">
        <v>308</v>
      </c>
      <c r="G32" s="31" t="s">
        <v>292</v>
      </c>
      <c r="H32" s="63" t="s">
        <v>279</v>
      </c>
      <c r="I32" s="31" t="s">
        <v>706</v>
      </c>
      <c r="J32" s="56" t="s">
        <v>67</v>
      </c>
      <c r="K32" s="10" t="s">
        <v>71</v>
      </c>
      <c r="L32" s="53" t="s">
        <v>290</v>
      </c>
    </row>
    <row r="33" spans="1:12" x14ac:dyDescent="0.25">
      <c r="A33" s="53" t="s">
        <v>55</v>
      </c>
      <c r="B33" s="50" t="s">
        <v>508</v>
      </c>
      <c r="C33" s="31" t="s">
        <v>125</v>
      </c>
      <c r="D33" s="56" t="s">
        <v>101</v>
      </c>
      <c r="E33" s="56" t="s">
        <v>485</v>
      </c>
      <c r="F33" s="56" t="s">
        <v>509</v>
      </c>
      <c r="G33" s="30" t="s">
        <v>291</v>
      </c>
      <c r="H33" s="63" t="s">
        <v>283</v>
      </c>
      <c r="I33" s="31" t="s">
        <v>508</v>
      </c>
      <c r="J33" s="56" t="s">
        <v>510</v>
      </c>
      <c r="K33" s="10" t="s">
        <v>74</v>
      </c>
      <c r="L33" s="53" t="s">
        <v>298</v>
      </c>
    </row>
    <row r="34" spans="1:12" x14ac:dyDescent="0.25">
      <c r="A34" s="53" t="s">
        <v>357</v>
      </c>
      <c r="B34" s="50" t="s">
        <v>289</v>
      </c>
      <c r="C34" s="31" t="s">
        <v>371</v>
      </c>
      <c r="D34" s="56" t="s">
        <v>55</v>
      </c>
      <c r="E34" s="56" t="s">
        <v>82</v>
      </c>
      <c r="F34" s="56" t="s">
        <v>67</v>
      </c>
      <c r="G34" s="31" t="s">
        <v>585</v>
      </c>
      <c r="H34" s="63" t="s">
        <v>284</v>
      </c>
      <c r="I34" s="31" t="s">
        <v>200</v>
      </c>
      <c r="J34" s="56" t="s">
        <v>317</v>
      </c>
      <c r="K34" s="10" t="s">
        <v>317</v>
      </c>
      <c r="L34" s="53" t="s">
        <v>299</v>
      </c>
    </row>
    <row r="35" spans="1:12" x14ac:dyDescent="0.25">
      <c r="A35" s="53" t="s">
        <v>364</v>
      </c>
      <c r="B35" s="50" t="s">
        <v>298</v>
      </c>
      <c r="C35" s="31" t="s">
        <v>374</v>
      </c>
      <c r="D35" s="56" t="s">
        <v>361</v>
      </c>
      <c r="E35" s="56" t="s">
        <v>89</v>
      </c>
      <c r="F35" s="56" t="s">
        <v>68</v>
      </c>
      <c r="G35" s="31" t="s">
        <v>298</v>
      </c>
      <c r="H35" s="63" t="s">
        <v>286</v>
      </c>
      <c r="I35" s="31" t="s">
        <v>539</v>
      </c>
      <c r="J35" s="56" t="s">
        <v>82</v>
      </c>
      <c r="K35" s="10" t="s">
        <v>485</v>
      </c>
      <c r="L35" s="53" t="s">
        <v>200</v>
      </c>
    </row>
    <row r="36" spans="1:12" x14ac:dyDescent="0.25">
      <c r="A36" s="53" t="s">
        <v>863</v>
      </c>
      <c r="B36" s="50" t="s">
        <v>479</v>
      </c>
      <c r="C36" s="31" t="s">
        <v>385</v>
      </c>
      <c r="D36" s="56" t="s">
        <v>123</v>
      </c>
      <c r="E36" s="56" t="s">
        <v>871</v>
      </c>
      <c r="F36" s="56" t="s">
        <v>71</v>
      </c>
      <c r="G36" s="31" t="s">
        <v>200</v>
      </c>
      <c r="H36" s="63" t="s">
        <v>486</v>
      </c>
      <c r="I36" s="31" t="s">
        <v>307</v>
      </c>
      <c r="J36" s="58" t="s">
        <v>542</v>
      </c>
      <c r="K36" s="10" t="s">
        <v>82</v>
      </c>
      <c r="L36" s="53" t="s">
        <v>307</v>
      </c>
    </row>
    <row r="37" spans="1:12" x14ac:dyDescent="0.25">
      <c r="A37" s="53" t="s">
        <v>361</v>
      </c>
      <c r="B37" s="50" t="s">
        <v>310</v>
      </c>
      <c r="C37" s="31" t="s">
        <v>387</v>
      </c>
      <c r="D37" s="56" t="s">
        <v>130</v>
      </c>
      <c r="E37" s="56" t="s">
        <v>90</v>
      </c>
      <c r="F37" s="56" t="s">
        <v>72</v>
      </c>
      <c r="G37" s="31" t="s">
        <v>303</v>
      </c>
      <c r="H37" s="63" t="s">
        <v>205</v>
      </c>
      <c r="I37" s="31" t="s">
        <v>308</v>
      </c>
      <c r="J37" s="58" t="s">
        <v>338</v>
      </c>
      <c r="K37" s="10" t="s">
        <v>89</v>
      </c>
      <c r="L37" s="53" t="s">
        <v>308</v>
      </c>
    </row>
    <row r="38" spans="1:12" x14ac:dyDescent="0.25">
      <c r="A38" s="53" t="s">
        <v>125</v>
      </c>
      <c r="B38" s="50" t="s">
        <v>64</v>
      </c>
      <c r="C38" s="31" t="s">
        <v>390</v>
      </c>
      <c r="D38" s="56" t="s">
        <v>370</v>
      </c>
      <c r="E38" s="56" t="s">
        <v>513</v>
      </c>
      <c r="F38" s="56" t="s">
        <v>74</v>
      </c>
      <c r="G38" s="31" t="s">
        <v>306</v>
      </c>
      <c r="H38" s="63" t="s">
        <v>474</v>
      </c>
      <c r="I38" s="31" t="s">
        <v>882</v>
      </c>
      <c r="J38" s="56" t="s">
        <v>490</v>
      </c>
      <c r="K38" s="10" t="s">
        <v>332</v>
      </c>
      <c r="L38" s="53" t="s">
        <v>310</v>
      </c>
    </row>
    <row r="39" spans="1:12" x14ac:dyDescent="0.25">
      <c r="A39" s="53" t="s">
        <v>365</v>
      </c>
      <c r="B39" s="50" t="s">
        <v>73</v>
      </c>
      <c r="C39" s="31" t="s">
        <v>143</v>
      </c>
      <c r="D39" s="56" t="s">
        <v>371</v>
      </c>
      <c r="E39" s="56" t="s">
        <v>339</v>
      </c>
      <c r="F39" s="56" t="s">
        <v>75</v>
      </c>
      <c r="G39" s="31" t="s">
        <v>307</v>
      </c>
      <c r="H39" s="63" t="s">
        <v>827</v>
      </c>
      <c r="I39" s="31" t="s">
        <v>725</v>
      </c>
      <c r="J39" s="56" t="s">
        <v>727</v>
      </c>
      <c r="K39" s="10" t="s">
        <v>334</v>
      </c>
      <c r="L39" s="53" t="s">
        <v>312</v>
      </c>
    </row>
    <row r="40" spans="1:12" x14ac:dyDescent="0.25">
      <c r="A40" s="53" t="s">
        <v>371</v>
      </c>
      <c r="B40" s="50" t="s">
        <v>74</v>
      </c>
      <c r="C40" s="31" t="s">
        <v>394</v>
      </c>
      <c r="D40" s="56" t="s">
        <v>380</v>
      </c>
      <c r="E40" s="56" t="s">
        <v>346</v>
      </c>
      <c r="F40" s="56" t="s">
        <v>207</v>
      </c>
      <c r="G40" s="31" t="s">
        <v>308</v>
      </c>
      <c r="H40" s="63" t="s">
        <v>194</v>
      </c>
      <c r="I40" s="31" t="s">
        <v>67</v>
      </c>
      <c r="J40" s="58" t="s">
        <v>472</v>
      </c>
      <c r="K40" s="10" t="s">
        <v>326</v>
      </c>
      <c r="L40" s="53" t="s">
        <v>313</v>
      </c>
    </row>
    <row r="41" spans="1:12" x14ac:dyDescent="0.25">
      <c r="A41" s="53" t="s">
        <v>131</v>
      </c>
      <c r="B41" s="50" t="s">
        <v>76</v>
      </c>
      <c r="C41" s="31" t="s">
        <v>395</v>
      </c>
      <c r="D41" s="59" t="s">
        <v>647</v>
      </c>
      <c r="E41" s="56" t="s">
        <v>104</v>
      </c>
      <c r="F41" s="56" t="s">
        <v>82</v>
      </c>
      <c r="G41" s="31" t="s">
        <v>311</v>
      </c>
      <c r="H41" s="63" t="s">
        <v>289</v>
      </c>
      <c r="I41" s="31" t="s">
        <v>727</v>
      </c>
      <c r="J41" s="56" t="s">
        <v>337</v>
      </c>
      <c r="K41" s="10" t="s">
        <v>96</v>
      </c>
      <c r="L41" s="53" t="s">
        <v>64</v>
      </c>
    </row>
    <row r="42" spans="1:12" x14ac:dyDescent="0.25">
      <c r="A42" s="53" t="s">
        <v>132</v>
      </c>
      <c r="B42" s="50" t="s">
        <v>207</v>
      </c>
      <c r="C42" s="31" t="s">
        <v>397</v>
      </c>
      <c r="D42" s="56" t="s">
        <v>383</v>
      </c>
      <c r="E42" s="56" t="s">
        <v>543</v>
      </c>
      <c r="F42" s="56" t="s">
        <v>320</v>
      </c>
      <c r="G42" s="31" t="s">
        <v>64</v>
      </c>
      <c r="H42" s="63" t="s">
        <v>292</v>
      </c>
      <c r="I42" s="30" t="s">
        <v>472</v>
      </c>
      <c r="J42" s="56" t="s">
        <v>80</v>
      </c>
      <c r="K42" s="10" t="s">
        <v>100</v>
      </c>
      <c r="L42" s="53" t="s">
        <v>725</v>
      </c>
    </row>
    <row r="43" spans="1:12" x14ac:dyDescent="0.25">
      <c r="A43" s="53" t="s">
        <v>380</v>
      </c>
      <c r="B43" s="50" t="s">
        <v>317</v>
      </c>
      <c r="C43" s="31" t="s">
        <v>420</v>
      </c>
      <c r="D43" s="56" t="s">
        <v>136</v>
      </c>
      <c r="E43" s="56" t="s">
        <v>355</v>
      </c>
      <c r="F43" s="56" t="s">
        <v>323</v>
      </c>
      <c r="G43" s="31" t="s">
        <v>68</v>
      </c>
      <c r="H43" s="63" t="s">
        <v>294</v>
      </c>
      <c r="I43" s="31" t="s">
        <v>337</v>
      </c>
      <c r="J43" s="58" t="s">
        <v>697</v>
      </c>
      <c r="K43" s="10" t="s">
        <v>104</v>
      </c>
      <c r="L43" s="53" t="s">
        <v>68</v>
      </c>
    </row>
    <row r="44" spans="1:12" x14ac:dyDescent="0.25">
      <c r="A44" s="53" t="s">
        <v>381</v>
      </c>
      <c r="B44" s="50" t="s">
        <v>318</v>
      </c>
      <c r="C44" s="31" t="s">
        <v>419</v>
      </c>
      <c r="D44" s="56" t="s">
        <v>390</v>
      </c>
      <c r="E44" s="56" t="s">
        <v>356</v>
      </c>
      <c r="F44" s="56" t="s">
        <v>196</v>
      </c>
      <c r="G44" s="31" t="s">
        <v>51</v>
      </c>
      <c r="H44" s="63" t="s">
        <v>795</v>
      </c>
      <c r="I44" s="31" t="s">
        <v>96</v>
      </c>
      <c r="J44" s="56" t="s">
        <v>349</v>
      </c>
      <c r="K44" s="10" t="s">
        <v>351</v>
      </c>
      <c r="L44" s="53" t="s">
        <v>74</v>
      </c>
    </row>
    <row r="45" spans="1:12" x14ac:dyDescent="0.25">
      <c r="A45" s="53" t="s">
        <v>387</v>
      </c>
      <c r="B45" s="50" t="s">
        <v>82</v>
      </c>
      <c r="C45" s="31" t="s">
        <v>429</v>
      </c>
      <c r="D45" s="56" t="s">
        <v>252</v>
      </c>
      <c r="E45" s="56" t="s">
        <v>357</v>
      </c>
      <c r="F45" s="56" t="s">
        <v>339</v>
      </c>
      <c r="G45" s="31" t="s">
        <v>71</v>
      </c>
      <c r="H45" s="63" t="s">
        <v>298</v>
      </c>
      <c r="I45" s="31" t="s">
        <v>772</v>
      </c>
      <c r="J45" s="56" t="s">
        <v>104</v>
      </c>
      <c r="K45" s="10" t="s">
        <v>851</v>
      </c>
      <c r="L45" s="53" t="s">
        <v>75</v>
      </c>
    </row>
    <row r="46" spans="1:12" x14ac:dyDescent="0.25">
      <c r="A46" s="53" t="s">
        <v>865</v>
      </c>
      <c r="B46" s="50" t="s">
        <v>196</v>
      </c>
      <c r="C46" s="31" t="s">
        <v>430</v>
      </c>
      <c r="D46" s="56" t="s">
        <v>60</v>
      </c>
      <c r="E46" s="56" t="s">
        <v>360</v>
      </c>
      <c r="F46" s="56" t="s">
        <v>146</v>
      </c>
      <c r="G46" s="31" t="s">
        <v>74</v>
      </c>
      <c r="H46" s="63" t="s">
        <v>303</v>
      </c>
      <c r="I46" s="31" t="s">
        <v>514</v>
      </c>
      <c r="J46" s="56" t="s">
        <v>192</v>
      </c>
      <c r="K46" s="10" t="s">
        <v>356</v>
      </c>
      <c r="L46" s="53" t="s">
        <v>87</v>
      </c>
    </row>
    <row r="47" spans="1:12" x14ac:dyDescent="0.25">
      <c r="A47" s="53" t="s">
        <v>864</v>
      </c>
      <c r="B47" s="50" t="s">
        <v>90</v>
      </c>
      <c r="D47" s="58" t="s">
        <v>248</v>
      </c>
      <c r="E47" s="56" t="s">
        <v>230</v>
      </c>
      <c r="F47" s="56" t="s">
        <v>94</v>
      </c>
      <c r="G47" s="31" t="s">
        <v>815</v>
      </c>
      <c r="H47" s="63" t="s">
        <v>308</v>
      </c>
      <c r="I47" s="31" t="s">
        <v>354</v>
      </c>
      <c r="J47" s="56" t="s">
        <v>362</v>
      </c>
      <c r="K47" s="10" t="s">
        <v>834</v>
      </c>
      <c r="L47" s="53" t="s">
        <v>214</v>
      </c>
    </row>
    <row r="48" spans="1:12" x14ac:dyDescent="0.25">
      <c r="A48" s="53" t="s">
        <v>143</v>
      </c>
      <c r="B48" s="50" t="s">
        <v>513</v>
      </c>
      <c r="D48" s="56" t="s">
        <v>760</v>
      </c>
      <c r="E48" s="56" t="s">
        <v>874</v>
      </c>
      <c r="F48" s="56" t="s">
        <v>342</v>
      </c>
      <c r="G48" s="31" t="s">
        <v>75</v>
      </c>
      <c r="H48" s="63" t="s">
        <v>310</v>
      </c>
      <c r="I48" s="31" t="s">
        <v>356</v>
      </c>
      <c r="J48" s="56" t="s">
        <v>470</v>
      </c>
      <c r="K48" s="10" t="s">
        <v>361</v>
      </c>
      <c r="L48" s="53" t="s">
        <v>318</v>
      </c>
    </row>
    <row r="49" spans="1:12" x14ac:dyDescent="0.25">
      <c r="A49" s="53" t="s">
        <v>60</v>
      </c>
      <c r="B49" s="50" t="s">
        <v>339</v>
      </c>
      <c r="D49" s="56" t="s">
        <v>868</v>
      </c>
      <c r="E49" s="59" t="s">
        <v>253</v>
      </c>
      <c r="F49" s="56" t="s">
        <v>96</v>
      </c>
      <c r="G49" s="31" t="s">
        <v>317</v>
      </c>
      <c r="H49" s="63" t="s">
        <v>311</v>
      </c>
      <c r="I49" s="31" t="s">
        <v>360</v>
      </c>
      <c r="J49" s="56" t="s">
        <v>123</v>
      </c>
      <c r="K49" s="10" t="s">
        <v>117</v>
      </c>
      <c r="L49" s="53" t="s">
        <v>82</v>
      </c>
    </row>
    <row r="50" spans="1:12" x14ac:dyDescent="0.25">
      <c r="A50" s="53" t="s">
        <v>398</v>
      </c>
      <c r="B50" s="50" t="s">
        <v>94</v>
      </c>
      <c r="D50" s="56" t="s">
        <v>400</v>
      </c>
      <c r="E50" s="56" t="s">
        <v>361</v>
      </c>
      <c r="F50" s="56" t="s">
        <v>97</v>
      </c>
      <c r="G50" s="31" t="s">
        <v>82</v>
      </c>
      <c r="H50" s="63" t="s">
        <v>65</v>
      </c>
      <c r="I50" s="31" t="s">
        <v>470</v>
      </c>
      <c r="J50" s="56" t="s">
        <v>365</v>
      </c>
      <c r="K50" s="10" t="s">
        <v>119</v>
      </c>
      <c r="L50" s="53" t="s">
        <v>320</v>
      </c>
    </row>
    <row r="51" spans="1:12" x14ac:dyDescent="0.25">
      <c r="A51" s="53" t="s">
        <v>121</v>
      </c>
      <c r="B51" s="50" t="s">
        <v>97</v>
      </c>
      <c r="D51" s="56" t="s">
        <v>160</v>
      </c>
      <c r="E51" s="56" t="s">
        <v>125</v>
      </c>
      <c r="F51" s="56" t="s">
        <v>100</v>
      </c>
      <c r="G51" s="31" t="s">
        <v>320</v>
      </c>
      <c r="H51" s="66" t="s">
        <v>888</v>
      </c>
      <c r="I51" s="70" t="s">
        <v>900</v>
      </c>
      <c r="J51" s="56" t="s">
        <v>131</v>
      </c>
      <c r="K51" s="10" t="s">
        <v>365</v>
      </c>
      <c r="L51" s="53" t="s">
        <v>89</v>
      </c>
    </row>
    <row r="52" spans="1:12" x14ac:dyDescent="0.25">
      <c r="A52" s="53" t="s">
        <v>159</v>
      </c>
      <c r="B52" s="50" t="s">
        <v>100</v>
      </c>
      <c r="D52" s="59" t="s">
        <v>254</v>
      </c>
      <c r="E52" s="56" t="s">
        <v>365</v>
      </c>
      <c r="F52" s="56" t="s">
        <v>347</v>
      </c>
      <c r="G52" s="31" t="s">
        <v>89</v>
      </c>
      <c r="H52" s="63" t="s">
        <v>577</v>
      </c>
      <c r="I52" s="31" t="s">
        <v>119</v>
      </c>
      <c r="J52" s="58" t="s">
        <v>375</v>
      </c>
      <c r="K52" s="10" t="s">
        <v>369</v>
      </c>
      <c r="L52" s="53" t="s">
        <v>331</v>
      </c>
    </row>
    <row r="53" spans="1:12" x14ac:dyDescent="0.25">
      <c r="A53" s="53" t="s">
        <v>400</v>
      </c>
      <c r="B53" s="50" t="s">
        <v>346</v>
      </c>
      <c r="D53" s="56" t="s">
        <v>420</v>
      </c>
      <c r="E53" s="56" t="s">
        <v>130</v>
      </c>
      <c r="F53" s="56" t="s">
        <v>346</v>
      </c>
      <c r="G53" s="31" t="s">
        <v>332</v>
      </c>
      <c r="H53" s="63" t="s">
        <v>510</v>
      </c>
      <c r="I53" s="31" t="s">
        <v>123</v>
      </c>
      <c r="J53" s="56" t="s">
        <v>705</v>
      </c>
      <c r="K53" s="10" t="s">
        <v>131</v>
      </c>
      <c r="L53" s="53" t="s">
        <v>323</v>
      </c>
    </row>
    <row r="54" spans="1:12" x14ac:dyDescent="0.25">
      <c r="A54" s="53" t="s">
        <v>160</v>
      </c>
      <c r="B54" s="50" t="s">
        <v>543</v>
      </c>
      <c r="E54" s="56" t="s">
        <v>15</v>
      </c>
      <c r="F54" s="56" t="s">
        <v>349</v>
      </c>
      <c r="G54" s="31" t="s">
        <v>323</v>
      </c>
      <c r="H54" s="63" t="s">
        <v>74</v>
      </c>
      <c r="I54" s="70" t="s">
        <v>901</v>
      </c>
      <c r="J54" s="56" t="s">
        <v>380</v>
      </c>
      <c r="K54" s="10" t="s">
        <v>58</v>
      </c>
      <c r="L54" s="53" t="s">
        <v>96</v>
      </c>
    </row>
    <row r="55" spans="1:12" x14ac:dyDescent="0.25">
      <c r="A55" s="53" t="s">
        <v>612</v>
      </c>
      <c r="B55" s="50" t="s">
        <v>55</v>
      </c>
      <c r="E55" s="56" t="s">
        <v>371</v>
      </c>
      <c r="F55" s="56" t="s">
        <v>104</v>
      </c>
      <c r="G55" s="31" t="s">
        <v>336</v>
      </c>
      <c r="H55" s="63" t="s">
        <v>75</v>
      </c>
      <c r="I55" s="31" t="s">
        <v>365</v>
      </c>
      <c r="J55" s="56" t="s">
        <v>144</v>
      </c>
      <c r="K55" s="10" t="s">
        <v>133</v>
      </c>
      <c r="L55" s="53" t="s">
        <v>100</v>
      </c>
    </row>
    <row r="56" spans="1:12" x14ac:dyDescent="0.25">
      <c r="A56" s="53" t="s">
        <v>409</v>
      </c>
      <c r="B56" s="50" t="s">
        <v>355</v>
      </c>
      <c r="E56" s="56" t="s">
        <v>131</v>
      </c>
      <c r="F56" s="56" t="s">
        <v>543</v>
      </c>
      <c r="G56" s="31" t="s">
        <v>326</v>
      </c>
      <c r="H56" s="63" t="s">
        <v>87</v>
      </c>
      <c r="I56" s="31" t="s">
        <v>131</v>
      </c>
      <c r="J56" s="58" t="s">
        <v>248</v>
      </c>
      <c r="K56" s="10" t="s">
        <v>218</v>
      </c>
      <c r="L56" s="53" t="s">
        <v>346</v>
      </c>
    </row>
    <row r="57" spans="1:12" x14ac:dyDescent="0.25">
      <c r="A57" s="53" t="s">
        <v>520</v>
      </c>
      <c r="B57" s="50" t="s">
        <v>356</v>
      </c>
      <c r="E57" s="56" t="s">
        <v>58</v>
      </c>
      <c r="F57" s="56" t="s">
        <v>106</v>
      </c>
      <c r="G57" s="31" t="s">
        <v>339</v>
      </c>
      <c r="H57" s="63" t="s">
        <v>315</v>
      </c>
      <c r="I57" s="31" t="s">
        <v>380</v>
      </c>
      <c r="J57" s="59" t="s">
        <v>649</v>
      </c>
      <c r="K57" s="10" t="s">
        <v>383</v>
      </c>
      <c r="L57" s="53" t="s">
        <v>356</v>
      </c>
    </row>
    <row r="58" spans="1:12" x14ac:dyDescent="0.25">
      <c r="A58" s="53" t="s">
        <v>426</v>
      </c>
      <c r="B58" s="50" t="s">
        <v>357</v>
      </c>
      <c r="E58" s="56" t="s">
        <v>132</v>
      </c>
      <c r="F58" s="56" t="s">
        <v>55</v>
      </c>
      <c r="G58" s="31" t="s">
        <v>94</v>
      </c>
      <c r="H58" s="63" t="s">
        <v>317</v>
      </c>
      <c r="I58" s="31" t="s">
        <v>383</v>
      </c>
      <c r="J58" s="58" t="s">
        <v>758</v>
      </c>
      <c r="K58" s="10" t="s">
        <v>136</v>
      </c>
      <c r="L58" s="53" t="s">
        <v>360</v>
      </c>
    </row>
    <row r="59" spans="1:12" x14ac:dyDescent="0.25">
      <c r="A59" s="53"/>
      <c r="B59" s="50" t="s">
        <v>361</v>
      </c>
      <c r="E59" s="56" t="s">
        <v>381</v>
      </c>
      <c r="F59" s="56" t="s">
        <v>215</v>
      </c>
      <c r="G59" s="31" t="s">
        <v>342</v>
      </c>
      <c r="H59" s="63" t="s">
        <v>318</v>
      </c>
      <c r="I59" s="31" t="s">
        <v>683</v>
      </c>
      <c r="J59" s="58" t="s">
        <v>150</v>
      </c>
      <c r="K59" s="10" t="s">
        <v>388</v>
      </c>
      <c r="L59" s="53" t="s">
        <v>110</v>
      </c>
    </row>
    <row r="60" spans="1:12" x14ac:dyDescent="0.25">
      <c r="A60" s="53"/>
      <c r="B60" s="50" t="s">
        <v>125</v>
      </c>
      <c r="E60" s="56" t="s">
        <v>136</v>
      </c>
      <c r="F60" s="56" t="s">
        <v>351</v>
      </c>
      <c r="G60" s="31" t="s">
        <v>96</v>
      </c>
      <c r="H60" s="63" t="s">
        <v>331</v>
      </c>
      <c r="I60" s="31" t="s">
        <v>136</v>
      </c>
      <c r="J60" s="56" t="s">
        <v>760</v>
      </c>
      <c r="K60" s="10" t="s">
        <v>390</v>
      </c>
      <c r="L60" s="53" t="s">
        <v>253</v>
      </c>
    </row>
    <row r="61" spans="1:12" x14ac:dyDescent="0.25">
      <c r="A61" s="53"/>
      <c r="B61" s="50" t="s">
        <v>365</v>
      </c>
      <c r="E61" s="56" t="s">
        <v>388</v>
      </c>
      <c r="F61" s="56" t="s">
        <v>355</v>
      </c>
      <c r="G61" s="31" t="s">
        <v>100</v>
      </c>
      <c r="H61" s="63" t="s">
        <v>334</v>
      </c>
      <c r="I61" s="70" t="s">
        <v>902</v>
      </c>
      <c r="J61" s="58" t="s">
        <v>220</v>
      </c>
      <c r="K61" s="10" t="s">
        <v>249</v>
      </c>
      <c r="L61" s="53" t="s">
        <v>117</v>
      </c>
    </row>
    <row r="62" spans="1:12" x14ac:dyDescent="0.25">
      <c r="A62" s="53"/>
      <c r="B62" s="50" t="s">
        <v>368</v>
      </c>
      <c r="E62" s="56" t="s">
        <v>390</v>
      </c>
      <c r="F62" s="56" t="s">
        <v>357</v>
      </c>
      <c r="G62" s="31" t="s">
        <v>347</v>
      </c>
      <c r="H62" s="63" t="s">
        <v>335</v>
      </c>
      <c r="I62" s="30" t="s">
        <v>248</v>
      </c>
      <c r="J62" s="56" t="s">
        <v>398</v>
      </c>
      <c r="K62" s="10" t="s">
        <v>203</v>
      </c>
      <c r="L62" s="53" t="s">
        <v>122</v>
      </c>
    </row>
    <row r="63" spans="1:12" x14ac:dyDescent="0.25">
      <c r="A63" s="53"/>
      <c r="B63" s="50" t="s">
        <v>15</v>
      </c>
      <c r="E63" s="56" t="s">
        <v>143</v>
      </c>
      <c r="F63" s="56" t="s">
        <v>360</v>
      </c>
      <c r="G63" s="31" t="s">
        <v>346</v>
      </c>
      <c r="H63" s="63" t="s">
        <v>617</v>
      </c>
      <c r="I63" s="31" t="s">
        <v>759</v>
      </c>
      <c r="J63" s="56" t="s">
        <v>476</v>
      </c>
      <c r="K63" s="10" t="s">
        <v>188</v>
      </c>
      <c r="L63" s="53" t="s">
        <v>365</v>
      </c>
    </row>
    <row r="64" spans="1:12" x14ac:dyDescent="0.25">
      <c r="A64" s="53"/>
      <c r="B64" s="50" t="s">
        <v>371</v>
      </c>
      <c r="E64" s="56" t="s">
        <v>252</v>
      </c>
      <c r="F64" s="56" t="s">
        <v>230</v>
      </c>
      <c r="G64" s="31" t="s">
        <v>106</v>
      </c>
      <c r="H64" s="63" t="s">
        <v>792</v>
      </c>
      <c r="I64" s="31" t="s">
        <v>760</v>
      </c>
      <c r="J64" s="68" t="s">
        <v>880</v>
      </c>
      <c r="K64" s="10" t="s">
        <v>849</v>
      </c>
      <c r="L64" s="53" t="s">
        <v>57</v>
      </c>
    </row>
    <row r="65" spans="1:12" x14ac:dyDescent="0.25">
      <c r="A65" s="53"/>
      <c r="B65" s="50" t="s">
        <v>131</v>
      </c>
      <c r="E65" s="56" t="s">
        <v>60</v>
      </c>
      <c r="F65" s="59" t="s">
        <v>253</v>
      </c>
      <c r="G65" s="31" t="s">
        <v>55</v>
      </c>
      <c r="H65" s="63" t="s">
        <v>342</v>
      </c>
      <c r="I65" s="31" t="s">
        <v>476</v>
      </c>
      <c r="J65" s="58" t="s">
        <v>152</v>
      </c>
      <c r="K65" s="10" t="s">
        <v>50</v>
      </c>
      <c r="L65" s="53" t="s">
        <v>371</v>
      </c>
    </row>
    <row r="66" spans="1:12" x14ac:dyDescent="0.25">
      <c r="A66" s="53"/>
      <c r="B66" s="50" t="s">
        <v>380</v>
      </c>
      <c r="E66" s="56" t="s">
        <v>396</v>
      </c>
      <c r="F66" s="56" t="s">
        <v>118</v>
      </c>
      <c r="G66" s="31" t="s">
        <v>517</v>
      </c>
      <c r="H66" s="63" t="s">
        <v>95</v>
      </c>
      <c r="I66" s="31" t="s">
        <v>396</v>
      </c>
      <c r="J66" s="56" t="s">
        <v>396</v>
      </c>
      <c r="K66" s="10" t="s">
        <v>549</v>
      </c>
      <c r="L66" s="53" t="s">
        <v>131</v>
      </c>
    </row>
    <row r="67" spans="1:12" x14ac:dyDescent="0.25">
      <c r="A67" s="53"/>
      <c r="B67" s="50" t="s">
        <v>381</v>
      </c>
      <c r="E67" s="56" t="s">
        <v>397</v>
      </c>
      <c r="F67" s="56" t="s">
        <v>125</v>
      </c>
      <c r="G67" s="31" t="s">
        <v>515</v>
      </c>
      <c r="H67" s="63" t="s">
        <v>96</v>
      </c>
      <c r="I67" s="31" t="s">
        <v>549</v>
      </c>
      <c r="J67" s="56" t="s">
        <v>154</v>
      </c>
      <c r="K67" s="10" t="s">
        <v>400</v>
      </c>
      <c r="L67" s="53" t="s">
        <v>58</v>
      </c>
    </row>
    <row r="68" spans="1:12" x14ac:dyDescent="0.25">
      <c r="A68" s="53"/>
      <c r="B68" s="50" t="s">
        <v>385</v>
      </c>
      <c r="E68" s="56" t="s">
        <v>548</v>
      </c>
      <c r="F68" s="56" t="s">
        <v>365</v>
      </c>
      <c r="G68" s="31" t="s">
        <v>356</v>
      </c>
      <c r="H68" s="63" t="s">
        <v>80</v>
      </c>
      <c r="I68" s="31" t="s">
        <v>157</v>
      </c>
      <c r="J68" s="56" t="s">
        <v>732</v>
      </c>
      <c r="K68" s="10" t="s">
        <v>404</v>
      </c>
      <c r="L68" s="53" t="s">
        <v>374</v>
      </c>
    </row>
    <row r="69" spans="1:12" x14ac:dyDescent="0.25">
      <c r="A69" s="53"/>
      <c r="B69" s="50" t="s">
        <v>390</v>
      </c>
      <c r="E69" s="56" t="s">
        <v>400</v>
      </c>
      <c r="F69" s="56" t="s">
        <v>368</v>
      </c>
      <c r="G69" s="31" t="s">
        <v>357</v>
      </c>
      <c r="H69" s="63" t="s">
        <v>100</v>
      </c>
      <c r="I69" s="31" t="s">
        <v>402</v>
      </c>
      <c r="J69" s="56" t="s">
        <v>753</v>
      </c>
      <c r="K69" s="10" t="s">
        <v>420</v>
      </c>
      <c r="L69" s="53" t="s">
        <v>382</v>
      </c>
    </row>
    <row r="70" spans="1:12" x14ac:dyDescent="0.25">
      <c r="A70" s="53"/>
      <c r="B70" s="50" t="s">
        <v>143</v>
      </c>
      <c r="E70" s="56" t="s">
        <v>160</v>
      </c>
      <c r="F70" s="56" t="s">
        <v>57</v>
      </c>
      <c r="G70" s="33" t="s">
        <v>253</v>
      </c>
      <c r="H70" s="63" t="s">
        <v>346</v>
      </c>
      <c r="I70" s="31" t="s">
        <v>403</v>
      </c>
      <c r="J70" s="58" t="s">
        <v>399</v>
      </c>
      <c r="K70" s="10" t="s">
        <v>451</v>
      </c>
      <c r="L70" s="53" t="s">
        <v>380</v>
      </c>
    </row>
    <row r="71" spans="1:12" x14ac:dyDescent="0.25">
      <c r="A71" s="53"/>
      <c r="B71" s="50" t="s">
        <v>252</v>
      </c>
      <c r="E71" s="56" t="s">
        <v>612</v>
      </c>
      <c r="F71" s="56" t="s">
        <v>371</v>
      </c>
      <c r="G71" s="31" t="s">
        <v>361</v>
      </c>
      <c r="H71" s="63" t="s">
        <v>349</v>
      </c>
      <c r="I71" s="31" t="s">
        <v>163</v>
      </c>
      <c r="J71" s="58" t="s">
        <v>161</v>
      </c>
      <c r="K71" s="10" t="s">
        <v>520</v>
      </c>
      <c r="L71" s="53" t="s">
        <v>381</v>
      </c>
    </row>
    <row r="72" spans="1:12" x14ac:dyDescent="0.25">
      <c r="A72" s="53"/>
      <c r="B72" s="50" t="s">
        <v>144</v>
      </c>
      <c r="E72" s="56" t="s">
        <v>409</v>
      </c>
      <c r="F72" s="56" t="s">
        <v>131</v>
      </c>
      <c r="G72" s="31" t="s">
        <v>117</v>
      </c>
      <c r="H72" s="66" t="s">
        <v>887</v>
      </c>
      <c r="I72" s="31" t="s">
        <v>128</v>
      </c>
      <c r="J72" s="56" t="s">
        <v>403</v>
      </c>
      <c r="K72" s="10" t="s">
        <v>853</v>
      </c>
      <c r="L72" s="53" t="s">
        <v>59</v>
      </c>
    </row>
    <row r="73" spans="1:12" x14ac:dyDescent="0.25">
      <c r="A73" s="53"/>
      <c r="B73" s="50" t="s">
        <v>203</v>
      </c>
      <c r="E73" s="59" t="s">
        <v>254</v>
      </c>
      <c r="F73" s="56" t="s">
        <v>374</v>
      </c>
      <c r="G73" s="31" t="s">
        <v>119</v>
      </c>
      <c r="H73" s="63" t="s">
        <v>793</v>
      </c>
      <c r="I73" s="30" t="s">
        <v>408</v>
      </c>
      <c r="J73" s="56" t="s">
        <v>163</v>
      </c>
      <c r="K73" s="10" t="s">
        <v>426</v>
      </c>
      <c r="L73" s="53" t="s">
        <v>518</v>
      </c>
    </row>
    <row r="74" spans="1:12" x14ac:dyDescent="0.25">
      <c r="A74" s="53"/>
      <c r="B74" s="50" t="s">
        <v>60</v>
      </c>
      <c r="E74" s="56" t="s">
        <v>166</v>
      </c>
      <c r="F74" s="56" t="s">
        <v>382</v>
      </c>
      <c r="G74" s="31" t="s">
        <v>125</v>
      </c>
      <c r="H74" s="63" t="s">
        <v>515</v>
      </c>
      <c r="I74" s="33" t="s">
        <v>254</v>
      </c>
      <c r="J74" s="56" t="s">
        <v>164</v>
      </c>
      <c r="K74" s="10" t="s">
        <v>434</v>
      </c>
      <c r="L74" s="53" t="s">
        <v>390</v>
      </c>
    </row>
    <row r="75" spans="1:12" x14ac:dyDescent="0.25">
      <c r="A75" s="53"/>
      <c r="B75" s="50" t="s">
        <v>547</v>
      </c>
      <c r="E75" s="56" t="s">
        <v>413</v>
      </c>
      <c r="F75" s="56" t="s">
        <v>380</v>
      </c>
      <c r="G75" s="31" t="s">
        <v>365</v>
      </c>
      <c r="H75" s="65" t="s">
        <v>110</v>
      </c>
      <c r="I75" s="31" t="s">
        <v>423</v>
      </c>
      <c r="J75" s="56" t="s">
        <v>409</v>
      </c>
      <c r="K75" s="34"/>
      <c r="L75" s="53" t="s">
        <v>144</v>
      </c>
    </row>
    <row r="76" spans="1:12" x14ac:dyDescent="0.25">
      <c r="A76" s="53"/>
      <c r="B76" s="50" t="s">
        <v>397</v>
      </c>
      <c r="E76" s="56" t="s">
        <v>451</v>
      </c>
      <c r="F76" s="56" t="s">
        <v>59</v>
      </c>
      <c r="G76" s="62" t="s">
        <v>885</v>
      </c>
      <c r="H76" s="63" t="s">
        <v>112</v>
      </c>
      <c r="I76" s="30" t="s">
        <v>418</v>
      </c>
      <c r="J76" s="56" t="s">
        <v>420</v>
      </c>
      <c r="K76" s="34"/>
      <c r="L76" s="53" t="s">
        <v>648</v>
      </c>
    </row>
    <row r="77" spans="1:12" x14ac:dyDescent="0.25">
      <c r="A77" s="53"/>
      <c r="B77" s="50" t="s">
        <v>400</v>
      </c>
      <c r="E77" s="56" t="s">
        <v>129</v>
      </c>
      <c r="F77" s="56" t="s">
        <v>385</v>
      </c>
      <c r="G77" s="31" t="s">
        <v>57</v>
      </c>
      <c r="H77" s="63" t="s">
        <v>624</v>
      </c>
      <c r="I77" s="31" t="s">
        <v>168</v>
      </c>
      <c r="J77" s="58" t="s">
        <v>418</v>
      </c>
      <c r="K77" s="34"/>
      <c r="L77" s="53" t="s">
        <v>730</v>
      </c>
    </row>
    <row r="78" spans="1:12" x14ac:dyDescent="0.25">
      <c r="A78" s="53"/>
      <c r="B78" s="33" t="s">
        <v>643</v>
      </c>
      <c r="E78" s="56" t="s">
        <v>873</v>
      </c>
      <c r="F78" s="58" t="s">
        <v>386</v>
      </c>
      <c r="G78" s="34"/>
      <c r="H78" s="67" t="s">
        <v>253</v>
      </c>
      <c r="I78" s="70" t="s">
        <v>574</v>
      </c>
      <c r="J78" s="31" t="s">
        <v>371</v>
      </c>
      <c r="K78" s="53" t="s">
        <v>60</v>
      </c>
    </row>
    <row r="79" spans="1:12" x14ac:dyDescent="0.25">
      <c r="A79" s="53"/>
      <c r="B79" s="50" t="s">
        <v>409</v>
      </c>
      <c r="E79" s="56" t="s">
        <v>520</v>
      </c>
      <c r="F79" s="56" t="s">
        <v>390</v>
      </c>
      <c r="G79" s="34"/>
      <c r="H79" s="63" t="s">
        <v>117</v>
      </c>
      <c r="I79" s="31" t="s">
        <v>521</v>
      </c>
      <c r="J79" s="31" t="s">
        <v>131</v>
      </c>
      <c r="K79" s="53" t="s">
        <v>248</v>
      </c>
    </row>
    <row r="80" spans="1:12" x14ac:dyDescent="0.25">
      <c r="A80" s="53"/>
      <c r="B80" s="33" t="s">
        <v>254</v>
      </c>
      <c r="E80" s="56" t="s">
        <v>425</v>
      </c>
      <c r="F80" s="56" t="s">
        <v>141</v>
      </c>
      <c r="G80" s="34"/>
      <c r="H80" s="63" t="s">
        <v>618</v>
      </c>
      <c r="I80" s="56" t="s">
        <v>415</v>
      </c>
      <c r="J80" s="31" t="s">
        <v>58</v>
      </c>
      <c r="K80" s="53" t="s">
        <v>759</v>
      </c>
    </row>
    <row r="81" spans="1:11" x14ac:dyDescent="0.25">
      <c r="A81" s="53"/>
      <c r="B81" s="50" t="s">
        <v>422</v>
      </c>
      <c r="E81" s="56" t="s">
        <v>426</v>
      </c>
      <c r="F81" s="56" t="s">
        <v>143</v>
      </c>
      <c r="G81" s="34"/>
      <c r="H81" s="63" t="s">
        <v>368</v>
      </c>
      <c r="I81" s="56" t="s">
        <v>168</v>
      </c>
      <c r="J81" s="31" t="s">
        <v>373</v>
      </c>
      <c r="K81" s="53" t="s">
        <v>398</v>
      </c>
    </row>
    <row r="82" spans="1:11" x14ac:dyDescent="0.25">
      <c r="A82" s="53"/>
      <c r="B82" s="50" t="s">
        <v>420</v>
      </c>
      <c r="E82" s="56" t="s">
        <v>430</v>
      </c>
      <c r="F82" s="56" t="s">
        <v>60</v>
      </c>
      <c r="G82" s="34"/>
      <c r="H82" s="63" t="s">
        <v>371</v>
      </c>
      <c r="I82" s="56" t="s">
        <v>478</v>
      </c>
      <c r="J82" s="31" t="s">
        <v>133</v>
      </c>
      <c r="K82" s="53" t="s">
        <v>50</v>
      </c>
    </row>
    <row r="83" spans="1:11" x14ac:dyDescent="0.25">
      <c r="A83" s="53"/>
      <c r="B83" s="50" t="s">
        <v>478</v>
      </c>
      <c r="E83" s="56" t="s">
        <v>433</v>
      </c>
      <c r="F83" s="56" t="s">
        <v>247</v>
      </c>
      <c r="G83" s="34"/>
      <c r="H83" s="63" t="s">
        <v>131</v>
      </c>
      <c r="I83" s="68" t="s">
        <v>895</v>
      </c>
      <c r="J83" s="31" t="s">
        <v>374</v>
      </c>
      <c r="K83" s="53" t="s">
        <v>396</v>
      </c>
    </row>
    <row r="84" spans="1:11" x14ac:dyDescent="0.25">
      <c r="A84" s="53"/>
      <c r="B84" s="50" t="s">
        <v>520</v>
      </c>
      <c r="F84" s="56" t="s">
        <v>50</v>
      </c>
      <c r="G84" s="34"/>
      <c r="H84" s="63" t="s">
        <v>58</v>
      </c>
      <c r="I84" s="56" t="s">
        <v>426</v>
      </c>
      <c r="J84" s="31" t="s">
        <v>376</v>
      </c>
      <c r="K84" s="53" t="s">
        <v>397</v>
      </c>
    </row>
    <row r="85" spans="1:11" x14ac:dyDescent="0.25">
      <c r="A85" s="53"/>
      <c r="B85" s="50" t="s">
        <v>425</v>
      </c>
      <c r="F85" s="56" t="s">
        <v>394</v>
      </c>
      <c r="G85" s="34"/>
      <c r="H85" s="63" t="s">
        <v>454</v>
      </c>
      <c r="I85" s="56" t="s">
        <v>427</v>
      </c>
      <c r="J85" s="31" t="s">
        <v>379</v>
      </c>
      <c r="K85" s="53" t="s">
        <v>549</v>
      </c>
    </row>
    <row r="86" spans="1:11" x14ac:dyDescent="0.25">
      <c r="A86" s="53"/>
      <c r="B86" s="50" t="s">
        <v>426</v>
      </c>
      <c r="F86" s="56" t="s">
        <v>397</v>
      </c>
      <c r="G86" s="34"/>
      <c r="H86" s="63" t="s">
        <v>132</v>
      </c>
      <c r="I86" s="56" t="s">
        <v>521</v>
      </c>
      <c r="J86" s="31" t="s">
        <v>382</v>
      </c>
      <c r="K86" s="53" t="s">
        <v>157</v>
      </c>
    </row>
    <row r="87" spans="1:11" x14ac:dyDescent="0.25">
      <c r="F87" s="56" t="s">
        <v>204</v>
      </c>
      <c r="G87" s="34"/>
      <c r="H87" s="63" t="s">
        <v>133</v>
      </c>
      <c r="I87" s="56" t="s">
        <v>434</v>
      </c>
      <c r="J87" s="31" t="s">
        <v>380</v>
      </c>
      <c r="K87" s="53" t="s">
        <v>403</v>
      </c>
    </row>
    <row r="88" spans="1:11" x14ac:dyDescent="0.25">
      <c r="F88" s="56" t="s">
        <v>400</v>
      </c>
      <c r="G88" s="34"/>
      <c r="H88" s="63" t="s">
        <v>374</v>
      </c>
      <c r="I88" s="56" t="s">
        <v>430</v>
      </c>
      <c r="J88" s="31" t="s">
        <v>381</v>
      </c>
      <c r="K88" s="53" t="s">
        <v>164</v>
      </c>
    </row>
    <row r="89" spans="1:11" x14ac:dyDescent="0.25">
      <c r="F89" s="59" t="s">
        <v>254</v>
      </c>
      <c r="G89" s="34"/>
      <c r="H89" s="63" t="s">
        <v>701</v>
      </c>
      <c r="J89" s="31" t="s">
        <v>59</v>
      </c>
      <c r="K89" s="53" t="s">
        <v>407</v>
      </c>
    </row>
    <row r="90" spans="1:11" x14ac:dyDescent="0.25">
      <c r="F90" s="56" t="s">
        <v>423</v>
      </c>
      <c r="G90" s="34"/>
      <c r="H90" s="63" t="s">
        <v>376</v>
      </c>
      <c r="J90" s="31" t="s">
        <v>383</v>
      </c>
      <c r="K90" s="53" t="s">
        <v>21</v>
      </c>
    </row>
    <row r="91" spans="1:11" x14ac:dyDescent="0.25">
      <c r="F91" s="56" t="s">
        <v>420</v>
      </c>
      <c r="G91" s="34"/>
      <c r="H91" s="63" t="s">
        <v>380</v>
      </c>
      <c r="J91" s="31" t="s">
        <v>385</v>
      </c>
      <c r="K91" s="53" t="s">
        <v>612</v>
      </c>
    </row>
    <row r="92" spans="1:11" x14ac:dyDescent="0.25">
      <c r="F92" s="56" t="s">
        <v>129</v>
      </c>
      <c r="G92" s="34"/>
      <c r="H92" s="63" t="s">
        <v>384</v>
      </c>
      <c r="J92" s="31" t="s">
        <v>518</v>
      </c>
      <c r="K92" s="53" t="s">
        <v>409</v>
      </c>
    </row>
    <row r="93" spans="1:11" x14ac:dyDescent="0.25">
      <c r="F93" s="56" t="s">
        <v>171</v>
      </c>
      <c r="G93" s="34"/>
      <c r="H93" s="63" t="s">
        <v>136</v>
      </c>
      <c r="J93" s="31" t="s">
        <v>136</v>
      </c>
      <c r="K93" s="53" t="s">
        <v>254</v>
      </c>
    </row>
    <row r="94" spans="1:11" x14ac:dyDescent="0.25">
      <c r="F94" s="56" t="s">
        <v>520</v>
      </c>
      <c r="G94" s="34"/>
      <c r="H94" s="63" t="s">
        <v>137</v>
      </c>
      <c r="J94" s="31" t="s">
        <v>390</v>
      </c>
      <c r="K94" s="53" t="s">
        <v>420</v>
      </c>
    </row>
    <row r="95" spans="1:11" x14ac:dyDescent="0.25">
      <c r="F95" s="56" t="s">
        <v>425</v>
      </c>
      <c r="G95" s="34"/>
      <c r="H95" s="63" t="s">
        <v>139</v>
      </c>
      <c r="J95" s="31" t="s">
        <v>391</v>
      </c>
      <c r="K95" s="53" t="s">
        <v>168</v>
      </c>
    </row>
    <row r="96" spans="1:11" x14ac:dyDescent="0.25">
      <c r="F96" s="56" t="s">
        <v>426</v>
      </c>
      <c r="G96" s="34"/>
      <c r="H96" s="63" t="s">
        <v>390</v>
      </c>
      <c r="J96" s="33" t="s">
        <v>648</v>
      </c>
      <c r="K96" s="53" t="s">
        <v>478</v>
      </c>
    </row>
    <row r="97" spans="6:11" x14ac:dyDescent="0.25">
      <c r="F97" s="56" t="s">
        <v>433</v>
      </c>
      <c r="G97" s="34"/>
      <c r="H97" s="63" t="s">
        <v>391</v>
      </c>
      <c r="J97" s="31" t="s">
        <v>730</v>
      </c>
      <c r="K97" s="53" t="s">
        <v>520</v>
      </c>
    </row>
    <row r="98" spans="6:11" x14ac:dyDescent="0.25">
      <c r="G98" s="34"/>
      <c r="H98" s="63" t="s">
        <v>252</v>
      </c>
      <c r="J98" s="31" t="s">
        <v>249</v>
      </c>
      <c r="K98" s="53" t="s">
        <v>426</v>
      </c>
    </row>
    <row r="99" spans="6:11" x14ac:dyDescent="0.25">
      <c r="G99" s="34"/>
      <c r="H99" s="65" t="s">
        <v>620</v>
      </c>
      <c r="J99" s="31" t="s">
        <v>602</v>
      </c>
      <c r="K99" s="53" t="s">
        <v>434</v>
      </c>
    </row>
    <row r="100" spans="6:11" x14ac:dyDescent="0.25">
      <c r="G100" s="34"/>
      <c r="H100" s="63" t="s">
        <v>730</v>
      </c>
      <c r="J100" s="31" t="s">
        <v>203</v>
      </c>
      <c r="K100" s="53" t="s">
        <v>430</v>
      </c>
    </row>
    <row r="101" spans="6:11" x14ac:dyDescent="0.25">
      <c r="G101" s="34"/>
      <c r="H101" s="65" t="s">
        <v>621</v>
      </c>
      <c r="J101" s="31" t="s">
        <v>60</v>
      </c>
    </row>
    <row r="102" spans="6:11" x14ac:dyDescent="0.25">
      <c r="G102" s="34"/>
      <c r="H102" s="63" t="s">
        <v>60</v>
      </c>
      <c r="J102" s="31" t="s">
        <v>50</v>
      </c>
    </row>
    <row r="103" spans="6:11" x14ac:dyDescent="0.25">
      <c r="G103" s="34"/>
      <c r="H103" s="63" t="s">
        <v>188</v>
      </c>
      <c r="J103" s="31" t="s">
        <v>475</v>
      </c>
    </row>
    <row r="104" spans="6:11" x14ac:dyDescent="0.25">
      <c r="G104" s="34"/>
      <c r="H104" s="63" t="s">
        <v>759</v>
      </c>
      <c r="J104" s="31" t="s">
        <v>394</v>
      </c>
    </row>
    <row r="105" spans="6:11" x14ac:dyDescent="0.25">
      <c r="G105" s="34"/>
      <c r="H105" s="63" t="s">
        <v>569</v>
      </c>
      <c r="J105" s="31" t="s">
        <v>397</v>
      </c>
    </row>
    <row r="106" spans="6:11" x14ac:dyDescent="0.25">
      <c r="G106" s="34"/>
      <c r="H106" s="63" t="s">
        <v>222</v>
      </c>
      <c r="J106" s="31" t="s">
        <v>157</v>
      </c>
    </row>
    <row r="107" spans="6:11" x14ac:dyDescent="0.25">
      <c r="G107" s="34"/>
      <c r="H107" s="63" t="s">
        <v>396</v>
      </c>
      <c r="J107" s="31" t="s">
        <v>400</v>
      </c>
    </row>
    <row r="108" spans="6:11" x14ac:dyDescent="0.25">
      <c r="G108" s="34"/>
      <c r="H108" s="63" t="s">
        <v>438</v>
      </c>
      <c r="J108" s="31" t="s">
        <v>404</v>
      </c>
    </row>
    <row r="109" spans="6:11" x14ac:dyDescent="0.25">
      <c r="G109" s="34"/>
      <c r="H109" s="65" t="s">
        <v>572</v>
      </c>
      <c r="J109" s="31" t="s">
        <v>407</v>
      </c>
    </row>
    <row r="110" spans="6:11" x14ac:dyDescent="0.25">
      <c r="G110" s="34"/>
      <c r="H110" s="63" t="s">
        <v>732</v>
      </c>
      <c r="J110" s="33" t="s">
        <v>651</v>
      </c>
    </row>
    <row r="111" spans="6:11" x14ac:dyDescent="0.25">
      <c r="G111" s="34"/>
      <c r="H111" s="63" t="s">
        <v>157</v>
      </c>
      <c r="J111" s="31" t="s">
        <v>409</v>
      </c>
    </row>
    <row r="112" spans="6:11" x14ac:dyDescent="0.25">
      <c r="G112" s="34"/>
      <c r="H112" s="63" t="s">
        <v>400</v>
      </c>
      <c r="J112" s="33" t="s">
        <v>254</v>
      </c>
    </row>
    <row r="113" spans="7:10" x14ac:dyDescent="0.25">
      <c r="G113" s="34"/>
      <c r="H113" s="63" t="s">
        <v>164</v>
      </c>
      <c r="J113" s="31" t="s">
        <v>420</v>
      </c>
    </row>
    <row r="114" spans="7:10" x14ac:dyDescent="0.25">
      <c r="G114" s="34"/>
      <c r="H114" s="63" t="s">
        <v>409</v>
      </c>
      <c r="J114" s="30" t="s">
        <v>519</v>
      </c>
    </row>
    <row r="115" spans="7:10" x14ac:dyDescent="0.25">
      <c r="G115" s="34"/>
      <c r="H115" s="63" t="s">
        <v>890</v>
      </c>
      <c r="J115" s="31" t="s">
        <v>451</v>
      </c>
    </row>
    <row r="116" spans="7:10" x14ac:dyDescent="0.25">
      <c r="G116" s="34"/>
      <c r="H116" s="63" t="s">
        <v>166</v>
      </c>
      <c r="J116" s="62" t="s">
        <v>886</v>
      </c>
    </row>
    <row r="117" spans="7:10" x14ac:dyDescent="0.25">
      <c r="G117" s="34"/>
      <c r="H117" s="63" t="s">
        <v>891</v>
      </c>
      <c r="J117" s="31" t="s">
        <v>129</v>
      </c>
    </row>
    <row r="118" spans="7:10" x14ac:dyDescent="0.25">
      <c r="G118" s="34"/>
      <c r="H118" s="63" t="s">
        <v>420</v>
      </c>
      <c r="J118" s="31" t="s">
        <v>520</v>
      </c>
    </row>
    <row r="119" spans="7:10" x14ac:dyDescent="0.25">
      <c r="G119" s="34"/>
      <c r="H119" s="63" t="s">
        <v>168</v>
      </c>
      <c r="J119" s="31" t="s">
        <v>424</v>
      </c>
    </row>
    <row r="120" spans="7:10" x14ac:dyDescent="0.25">
      <c r="G120" s="34"/>
      <c r="H120" s="63" t="s">
        <v>478</v>
      </c>
      <c r="J120" s="31" t="s">
        <v>426</v>
      </c>
    </row>
    <row r="121" spans="7:10" x14ac:dyDescent="0.25">
      <c r="G121" s="34"/>
      <c r="H121" s="65" t="s">
        <v>519</v>
      </c>
      <c r="J121" s="31" t="s">
        <v>433</v>
      </c>
    </row>
    <row r="122" spans="7:10" x14ac:dyDescent="0.25">
      <c r="H122" s="63" t="s">
        <v>785</v>
      </c>
    </row>
    <row r="123" spans="7:10" x14ac:dyDescent="0.25">
      <c r="H123" s="63" t="s">
        <v>425</v>
      </c>
    </row>
    <row r="124" spans="7:10" x14ac:dyDescent="0.25">
      <c r="H124" s="63" t="s">
        <v>426</v>
      </c>
    </row>
    <row r="125" spans="7:10" x14ac:dyDescent="0.25">
      <c r="H125" s="63" t="s">
        <v>521</v>
      </c>
    </row>
    <row r="126" spans="7:10" x14ac:dyDescent="0.25">
      <c r="H126" s="63" t="s">
        <v>431</v>
      </c>
    </row>
  </sheetData>
  <sortState ref="K5:K106">
    <sortCondition ref="K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8"/>
  <sheetViews>
    <sheetView workbookViewId="0">
      <pane ySplit="5310" topLeftCell="A114" activePane="bottomLeft"/>
      <selection activeCell="C4" sqref="C4:C117"/>
      <selection pane="bottomLeft" activeCell="C122" sqref="C122"/>
    </sheetView>
  </sheetViews>
  <sheetFormatPr defaultRowHeight="15" x14ac:dyDescent="0.25"/>
  <cols>
    <col min="1" max="1" width="23.5703125" customWidth="1"/>
    <col min="2" max="2" width="23" customWidth="1"/>
    <col min="3" max="3" width="24.140625" customWidth="1"/>
    <col min="4" max="4" width="23.7109375" style="6" customWidth="1"/>
    <col min="5" max="5" width="25.85546875" customWidth="1"/>
    <col min="6" max="6" width="27.140625" style="6" customWidth="1"/>
    <col min="7" max="7" width="22.42578125" customWidth="1"/>
    <col min="8" max="8" width="25.85546875" customWidth="1"/>
    <col min="9" max="9" width="28.140625" customWidth="1"/>
    <col min="10" max="10" width="24" customWidth="1"/>
    <col min="11" max="11" width="23.140625" customWidth="1"/>
    <col min="12" max="12" width="22.7109375" customWidth="1"/>
    <col min="13" max="13" width="24.28515625" style="24" customWidth="1"/>
    <col min="14" max="14" width="25.42578125" customWidth="1"/>
    <col min="15" max="15" width="22.28515625" customWidth="1"/>
    <col min="16" max="16" width="19.85546875" customWidth="1"/>
    <col min="17" max="17" width="21.42578125" style="34" customWidth="1"/>
    <col min="18" max="18" width="21.28515625" customWidth="1"/>
    <col min="19" max="19" width="22.140625" customWidth="1"/>
    <col min="20" max="20" width="22.7109375" customWidth="1"/>
    <col min="21" max="21" width="23.42578125" customWidth="1"/>
    <col min="22" max="22" width="23.42578125" style="29" customWidth="1"/>
    <col min="23" max="23" width="25.28515625" customWidth="1"/>
    <col min="24" max="24" width="24.7109375" customWidth="1"/>
    <col min="25" max="25" width="24.5703125" customWidth="1"/>
  </cols>
  <sheetData>
    <row r="1" spans="1:25" x14ac:dyDescent="0.25">
      <c r="A1" s="36">
        <v>41017</v>
      </c>
      <c r="B1" s="36">
        <v>41024</v>
      </c>
      <c r="C1" s="36">
        <v>41031</v>
      </c>
      <c r="D1" s="36">
        <v>41038</v>
      </c>
      <c r="E1" s="37">
        <v>41044</v>
      </c>
      <c r="F1" s="36">
        <v>41045</v>
      </c>
      <c r="G1" s="38">
        <v>41058</v>
      </c>
      <c r="H1" s="36">
        <v>41059</v>
      </c>
      <c r="I1" s="36">
        <v>41066</v>
      </c>
      <c r="J1" s="36">
        <v>41073</v>
      </c>
      <c r="K1" s="36">
        <v>41080</v>
      </c>
      <c r="L1" s="36">
        <v>41080</v>
      </c>
      <c r="M1" s="36">
        <v>41087</v>
      </c>
      <c r="N1" s="36">
        <v>41094</v>
      </c>
      <c r="O1" s="36">
        <v>41101</v>
      </c>
      <c r="P1" s="36">
        <v>41108</v>
      </c>
      <c r="Q1" s="36">
        <v>41115</v>
      </c>
      <c r="R1" s="39">
        <v>41122</v>
      </c>
      <c r="S1" s="36">
        <v>41129</v>
      </c>
      <c r="T1" s="36">
        <v>41129</v>
      </c>
      <c r="U1" s="36">
        <v>41136</v>
      </c>
      <c r="V1" s="44">
        <v>41143</v>
      </c>
      <c r="W1" s="36">
        <v>41150</v>
      </c>
      <c r="X1" s="36">
        <v>41157</v>
      </c>
      <c r="Y1" s="36">
        <v>41164</v>
      </c>
    </row>
    <row r="2" spans="1:25" x14ac:dyDescent="0.25">
      <c r="A2" s="36" t="s">
        <v>655</v>
      </c>
      <c r="B2" s="36" t="s">
        <v>657</v>
      </c>
      <c r="C2" s="36" t="s">
        <v>675</v>
      </c>
      <c r="D2" s="36" t="s">
        <v>679</v>
      </c>
      <c r="E2" s="40" t="s">
        <v>692</v>
      </c>
      <c r="F2" s="40" t="s">
        <v>680</v>
      </c>
      <c r="G2" s="41" t="s">
        <v>699</v>
      </c>
      <c r="H2" s="40" t="s">
        <v>704</v>
      </c>
      <c r="I2" s="40" t="s">
        <v>692</v>
      </c>
      <c r="J2" s="40" t="s">
        <v>703</v>
      </c>
      <c r="K2" s="42" t="s">
        <v>717</v>
      </c>
      <c r="L2" s="42" t="s">
        <v>718</v>
      </c>
      <c r="M2" s="40" t="s">
        <v>27</v>
      </c>
      <c r="N2" s="42" t="s">
        <v>762</v>
      </c>
      <c r="O2" s="42" t="s">
        <v>766</v>
      </c>
      <c r="P2" s="42" t="s">
        <v>768</v>
      </c>
      <c r="Q2" s="42" t="s">
        <v>775</v>
      </c>
      <c r="R2" s="43" t="s">
        <v>778</v>
      </c>
      <c r="S2" s="40" t="s">
        <v>693</v>
      </c>
      <c r="T2" s="40" t="s">
        <v>787</v>
      </c>
      <c r="U2" s="40" t="s">
        <v>791</v>
      </c>
      <c r="V2" s="40" t="s">
        <v>812</v>
      </c>
      <c r="W2" s="40" t="s">
        <v>804</v>
      </c>
      <c r="X2" s="40"/>
      <c r="Y2" s="40" t="s">
        <v>811</v>
      </c>
    </row>
    <row r="3" spans="1:25" x14ac:dyDescent="0.25">
      <c r="A3" s="36" t="s">
        <v>656</v>
      </c>
      <c r="B3" s="36" t="s">
        <v>461</v>
      </c>
      <c r="C3" s="36" t="s">
        <v>670</v>
      </c>
      <c r="D3" s="42" t="s">
        <v>676</v>
      </c>
      <c r="E3" s="40" t="s">
        <v>694</v>
      </c>
      <c r="F3" s="40" t="s">
        <v>442</v>
      </c>
      <c r="G3" s="41" t="s">
        <v>695</v>
      </c>
      <c r="H3" s="40" t="s">
        <v>686</v>
      </c>
      <c r="I3" s="40" t="s">
        <v>691</v>
      </c>
      <c r="J3" s="40" t="s">
        <v>5</v>
      </c>
      <c r="K3" s="40" t="s">
        <v>710</v>
      </c>
      <c r="L3" s="40" t="s">
        <v>716</v>
      </c>
      <c r="M3" s="40" t="s">
        <v>722</v>
      </c>
      <c r="N3" s="36" t="s">
        <v>761</v>
      </c>
      <c r="O3" s="36" t="s">
        <v>763</v>
      </c>
      <c r="P3" s="36" t="s">
        <v>767</v>
      </c>
      <c r="Q3" s="36" t="s">
        <v>776</v>
      </c>
      <c r="R3" s="39" t="s">
        <v>777</v>
      </c>
      <c r="S3" s="40" t="s">
        <v>695</v>
      </c>
      <c r="T3" s="40" t="s">
        <v>695</v>
      </c>
      <c r="U3" s="40" t="s">
        <v>790</v>
      </c>
      <c r="V3" s="45" t="s">
        <v>856</v>
      </c>
      <c r="W3" s="40" t="s">
        <v>803</v>
      </c>
      <c r="X3" s="40" t="s">
        <v>857</v>
      </c>
      <c r="Y3" s="40" t="s">
        <v>805</v>
      </c>
    </row>
    <row r="4" spans="1:25" x14ac:dyDescent="0.25">
      <c r="A4" s="11" t="s">
        <v>11</v>
      </c>
      <c r="B4" s="11" t="s">
        <v>10</v>
      </c>
      <c r="C4" s="3" t="s">
        <v>231</v>
      </c>
      <c r="D4" s="3" t="s">
        <v>231</v>
      </c>
      <c r="E4" s="3" t="s">
        <v>231</v>
      </c>
      <c r="F4" s="3" t="s">
        <v>231</v>
      </c>
      <c r="G4" s="20" t="s">
        <v>11</v>
      </c>
      <c r="H4" s="11" t="s">
        <v>237</v>
      </c>
      <c r="I4" s="11" t="s">
        <v>231</v>
      </c>
      <c r="J4" s="3" t="s">
        <v>231</v>
      </c>
      <c r="K4" s="21" t="s">
        <v>711</v>
      </c>
      <c r="L4" s="21" t="s">
        <v>13</v>
      </c>
      <c r="M4" s="21" t="s">
        <v>231</v>
      </c>
      <c r="N4" s="26" t="s">
        <v>489</v>
      </c>
      <c r="O4" s="26" t="s">
        <v>231</v>
      </c>
      <c r="P4" s="31" t="s">
        <v>231</v>
      </c>
      <c r="Q4" s="10" t="s">
        <v>244</v>
      </c>
      <c r="R4" s="20" t="s">
        <v>231</v>
      </c>
      <c r="S4" s="11" t="s">
        <v>12</v>
      </c>
      <c r="T4" s="11" t="s">
        <v>788</v>
      </c>
      <c r="U4" s="10" t="s">
        <v>231</v>
      </c>
      <c r="V4" s="31" t="s">
        <v>816</v>
      </c>
      <c r="W4" s="46" t="s">
        <v>231</v>
      </c>
      <c r="X4" s="20" t="s">
        <v>235</v>
      </c>
      <c r="Y4" s="11" t="s">
        <v>231</v>
      </c>
    </row>
    <row r="5" spans="1:25" x14ac:dyDescent="0.25">
      <c r="A5" s="11" t="s">
        <v>12</v>
      </c>
      <c r="B5" s="11" t="s">
        <v>18</v>
      </c>
      <c r="C5" s="4" t="s">
        <v>244</v>
      </c>
      <c r="D5" s="4" t="s">
        <v>206</v>
      </c>
      <c r="E5" s="4" t="s">
        <v>234</v>
      </c>
      <c r="F5" s="4" t="s">
        <v>206</v>
      </c>
      <c r="G5" s="20" t="s">
        <v>12</v>
      </c>
      <c r="H5" s="11" t="s">
        <v>235</v>
      </c>
      <c r="I5" s="11" t="s">
        <v>527</v>
      </c>
      <c r="J5" s="4" t="s">
        <v>235</v>
      </c>
      <c r="K5" s="21" t="s">
        <v>231</v>
      </c>
      <c r="L5" s="21" t="s">
        <v>19</v>
      </c>
      <c r="M5" s="22" t="s">
        <v>13</v>
      </c>
      <c r="N5" s="27" t="s">
        <v>231</v>
      </c>
      <c r="O5" s="27" t="s">
        <v>527</v>
      </c>
      <c r="P5" s="32" t="s">
        <v>233</v>
      </c>
      <c r="Q5" s="13" t="s">
        <v>233</v>
      </c>
      <c r="R5" s="20" t="s">
        <v>13</v>
      </c>
      <c r="S5" s="11" t="s">
        <v>231</v>
      </c>
      <c r="T5" s="11" t="s">
        <v>504</v>
      </c>
      <c r="U5" s="13" t="s">
        <v>527</v>
      </c>
      <c r="V5" s="31" t="s">
        <v>12</v>
      </c>
      <c r="W5" s="46" t="s">
        <v>233</v>
      </c>
      <c r="X5" s="20" t="s">
        <v>206</v>
      </c>
      <c r="Y5" s="11" t="s">
        <v>234</v>
      </c>
    </row>
    <row r="6" spans="1:25" x14ac:dyDescent="0.25">
      <c r="A6" s="11" t="s">
        <v>235</v>
      </c>
      <c r="B6" s="11" t="s">
        <v>19</v>
      </c>
      <c r="C6" s="4" t="s">
        <v>234</v>
      </c>
      <c r="D6" s="4" t="s">
        <v>24</v>
      </c>
      <c r="E6" s="4" t="s">
        <v>235</v>
      </c>
      <c r="F6" s="4" t="s">
        <v>24</v>
      </c>
      <c r="G6" s="20" t="s">
        <v>231</v>
      </c>
      <c r="H6" s="11" t="s">
        <v>206</v>
      </c>
      <c r="I6" s="11" t="s">
        <v>235</v>
      </c>
      <c r="J6" s="4" t="s">
        <v>206</v>
      </c>
      <c r="K6" s="21" t="s">
        <v>234</v>
      </c>
      <c r="L6" s="21" t="s">
        <v>23</v>
      </c>
      <c r="M6" s="22" t="s">
        <v>237</v>
      </c>
      <c r="N6" s="27" t="s">
        <v>232</v>
      </c>
      <c r="O6" s="27" t="s">
        <v>234</v>
      </c>
      <c r="P6" s="32" t="s">
        <v>527</v>
      </c>
      <c r="Q6" s="13" t="s">
        <v>239</v>
      </c>
      <c r="R6" s="20" t="s">
        <v>167</v>
      </c>
      <c r="S6" s="11" t="s">
        <v>235</v>
      </c>
      <c r="T6" s="11" t="s">
        <v>689</v>
      </c>
      <c r="U6" s="13" t="s">
        <v>580</v>
      </c>
      <c r="V6" s="31" t="s">
        <v>231</v>
      </c>
      <c r="W6" s="46" t="s">
        <v>235</v>
      </c>
      <c r="X6" s="20" t="s">
        <v>846</v>
      </c>
      <c r="Y6" s="11" t="s">
        <v>806</v>
      </c>
    </row>
    <row r="7" spans="1:25" x14ac:dyDescent="0.25">
      <c r="A7" s="11" t="s">
        <v>206</v>
      </c>
      <c r="B7" s="11" t="s">
        <v>198</v>
      </c>
      <c r="C7" s="4" t="s">
        <v>167</v>
      </c>
      <c r="D7" s="4" t="s">
        <v>26</v>
      </c>
      <c r="E7" s="4" t="s">
        <v>206</v>
      </c>
      <c r="F7" s="4" t="s">
        <v>26</v>
      </c>
      <c r="G7" s="20" t="s">
        <v>13</v>
      </c>
      <c r="H7" s="11" t="s">
        <v>690</v>
      </c>
      <c r="I7" s="11" t="s">
        <v>206</v>
      </c>
      <c r="J7" s="4" t="s">
        <v>240</v>
      </c>
      <c r="K7" s="21" t="s">
        <v>19</v>
      </c>
      <c r="L7" s="21" t="s">
        <v>209</v>
      </c>
      <c r="M7" s="22" t="s">
        <v>235</v>
      </c>
      <c r="N7" s="27" t="s">
        <v>233</v>
      </c>
      <c r="O7" s="27" t="s">
        <v>580</v>
      </c>
      <c r="P7" s="32" t="s">
        <v>235</v>
      </c>
      <c r="Q7" s="13" t="s">
        <v>240</v>
      </c>
      <c r="R7" s="20" t="s">
        <v>634</v>
      </c>
      <c r="S7" s="11" t="s">
        <v>206</v>
      </c>
      <c r="T7" s="11" t="s">
        <v>269</v>
      </c>
      <c r="U7" s="13" t="s">
        <v>206</v>
      </c>
      <c r="V7" s="31" t="s">
        <v>13</v>
      </c>
      <c r="W7" s="46" t="s">
        <v>634</v>
      </c>
      <c r="X7" s="20" t="s">
        <v>850</v>
      </c>
      <c r="Y7" s="11" t="s">
        <v>237</v>
      </c>
    </row>
    <row r="8" spans="1:25" x14ac:dyDescent="0.25">
      <c r="A8" s="11" t="s">
        <v>18</v>
      </c>
      <c r="B8" s="11" t="s">
        <v>191</v>
      </c>
      <c r="C8" s="3" t="s">
        <v>206</v>
      </c>
      <c r="D8" s="3" t="s">
        <v>484</v>
      </c>
      <c r="E8" s="19" t="s">
        <v>696</v>
      </c>
      <c r="F8" s="3" t="s">
        <v>484</v>
      </c>
      <c r="G8" s="20" t="s">
        <v>235</v>
      </c>
      <c r="H8" s="11" t="s">
        <v>23</v>
      </c>
      <c r="I8" s="11" t="s">
        <v>243</v>
      </c>
      <c r="J8" s="3" t="s">
        <v>185</v>
      </c>
      <c r="K8" s="21" t="s">
        <v>240</v>
      </c>
      <c r="L8" s="21" t="s">
        <v>208</v>
      </c>
      <c r="M8" s="21" t="s">
        <v>206</v>
      </c>
      <c r="N8" s="26" t="s">
        <v>527</v>
      </c>
      <c r="O8" s="26" t="s">
        <v>206</v>
      </c>
      <c r="P8" s="31" t="s">
        <v>206</v>
      </c>
      <c r="Q8" s="10" t="s">
        <v>243</v>
      </c>
      <c r="R8" s="20" t="s">
        <v>243</v>
      </c>
      <c r="S8" s="11" t="s">
        <v>240</v>
      </c>
      <c r="T8" s="11" t="s">
        <v>633</v>
      </c>
      <c r="U8" s="10" t="s">
        <v>240</v>
      </c>
      <c r="V8" s="31" t="s">
        <v>232</v>
      </c>
      <c r="W8" s="46" t="s">
        <v>240</v>
      </c>
      <c r="X8" s="20" t="s">
        <v>447</v>
      </c>
      <c r="Y8" s="11" t="s">
        <v>239</v>
      </c>
    </row>
    <row r="9" spans="1:25" x14ac:dyDescent="0.25">
      <c r="A9" s="11" t="s">
        <v>185</v>
      </c>
      <c r="B9" s="11" t="s">
        <v>22</v>
      </c>
      <c r="C9" s="3" t="s">
        <v>239</v>
      </c>
      <c r="D9" s="3" t="s">
        <v>199</v>
      </c>
      <c r="E9" s="3" t="s">
        <v>23</v>
      </c>
      <c r="F9" s="3" t="s">
        <v>199</v>
      </c>
      <c r="G9" s="20" t="s">
        <v>206</v>
      </c>
      <c r="H9" s="11" t="s">
        <v>209</v>
      </c>
      <c r="I9" s="11" t="s">
        <v>24</v>
      </c>
      <c r="J9" s="3" t="s">
        <v>243</v>
      </c>
      <c r="K9" s="21" t="s">
        <v>241</v>
      </c>
      <c r="L9" s="21" t="s">
        <v>503</v>
      </c>
      <c r="M9" s="23" t="s">
        <v>635</v>
      </c>
      <c r="N9" s="26" t="s">
        <v>234</v>
      </c>
      <c r="O9" s="26" t="s">
        <v>239</v>
      </c>
      <c r="P9" s="31" t="s">
        <v>240</v>
      </c>
      <c r="Q9" s="10" t="s">
        <v>23</v>
      </c>
      <c r="R9" s="20" t="s">
        <v>23</v>
      </c>
      <c r="S9" s="11" t="s">
        <v>243</v>
      </c>
      <c r="T9" s="11" t="s">
        <v>202</v>
      </c>
      <c r="U9" s="10" t="s">
        <v>241</v>
      </c>
      <c r="V9" s="31" t="s">
        <v>234</v>
      </c>
      <c r="W9" s="46" t="s">
        <v>498</v>
      </c>
      <c r="X9" s="20" t="s">
        <v>42</v>
      </c>
      <c r="Y9" s="11" t="s">
        <v>240</v>
      </c>
    </row>
    <row r="10" spans="1:25" x14ac:dyDescent="0.25">
      <c r="A10" s="11" t="s">
        <v>24</v>
      </c>
      <c r="B10" s="11" t="s">
        <v>43</v>
      </c>
      <c r="C10" s="3" t="s">
        <v>185</v>
      </c>
      <c r="D10" s="3" t="s">
        <v>191</v>
      </c>
      <c r="E10" s="3" t="s">
        <v>24</v>
      </c>
      <c r="F10" s="3" t="s">
        <v>191</v>
      </c>
      <c r="G10" s="20" t="s">
        <v>23</v>
      </c>
      <c r="H10" s="11" t="s">
        <v>491</v>
      </c>
      <c r="I10" s="11" t="s">
        <v>491</v>
      </c>
      <c r="J10" s="3" t="s">
        <v>23</v>
      </c>
      <c r="K10" s="21" t="s">
        <v>477</v>
      </c>
      <c r="L10" s="21" t="s">
        <v>267</v>
      </c>
      <c r="M10" s="21" t="s">
        <v>240</v>
      </c>
      <c r="N10" s="26" t="s">
        <v>235</v>
      </c>
      <c r="O10" s="26" t="s">
        <v>240</v>
      </c>
      <c r="P10" s="31" t="s">
        <v>185</v>
      </c>
      <c r="Q10" s="10" t="s">
        <v>209</v>
      </c>
      <c r="R10" s="20" t="s">
        <v>24</v>
      </c>
      <c r="S10" s="11" t="s">
        <v>23</v>
      </c>
      <c r="T10" s="11" t="s">
        <v>473</v>
      </c>
      <c r="U10" s="10" t="s">
        <v>243</v>
      </c>
      <c r="V10" s="31" t="s">
        <v>167</v>
      </c>
      <c r="W10" s="46" t="s">
        <v>563</v>
      </c>
      <c r="X10" s="20" t="s">
        <v>848</v>
      </c>
      <c r="Y10" s="11" t="s">
        <v>241</v>
      </c>
    </row>
    <row r="11" spans="1:25" x14ac:dyDescent="0.25">
      <c r="A11" s="11" t="s">
        <v>198</v>
      </c>
      <c r="B11" s="11" t="s">
        <v>105</v>
      </c>
      <c r="C11" s="3" t="s">
        <v>23</v>
      </c>
      <c r="D11" s="3" t="s">
        <v>535</v>
      </c>
      <c r="E11" s="3" t="s">
        <v>26</v>
      </c>
      <c r="F11" s="3" t="s">
        <v>535</v>
      </c>
      <c r="G11" s="20" t="s">
        <v>24</v>
      </c>
      <c r="H11" s="11" t="s">
        <v>115</v>
      </c>
      <c r="I11" s="11" t="s">
        <v>29</v>
      </c>
      <c r="J11" s="3" t="s">
        <v>24</v>
      </c>
      <c r="K11" s="21" t="s">
        <v>29</v>
      </c>
      <c r="L11" s="21" t="s">
        <v>211</v>
      </c>
      <c r="M11" s="21" t="s">
        <v>243</v>
      </c>
      <c r="N11" s="26" t="s">
        <v>206</v>
      </c>
      <c r="O11" s="26" t="s">
        <v>185</v>
      </c>
      <c r="P11" s="31" t="s">
        <v>243</v>
      </c>
      <c r="Q11" s="10" t="s">
        <v>563</v>
      </c>
      <c r="R11" s="20" t="s">
        <v>29</v>
      </c>
      <c r="S11" s="11" t="s">
        <v>24</v>
      </c>
      <c r="T11" s="11" t="s">
        <v>289</v>
      </c>
      <c r="U11" s="10" t="s">
        <v>23</v>
      </c>
      <c r="V11" s="31" t="s">
        <v>580</v>
      </c>
      <c r="W11" s="46" t="s">
        <v>491</v>
      </c>
      <c r="X11" s="20" t="s">
        <v>134</v>
      </c>
      <c r="Y11" s="11" t="s">
        <v>243</v>
      </c>
    </row>
    <row r="12" spans="1:25" x14ac:dyDescent="0.25">
      <c r="A12" s="11" t="s">
        <v>209</v>
      </c>
      <c r="B12" s="11" t="s">
        <v>274</v>
      </c>
      <c r="C12" s="3" t="s">
        <v>24</v>
      </c>
      <c r="D12" s="3" t="s">
        <v>33</v>
      </c>
      <c r="E12" s="3" t="s">
        <v>498</v>
      </c>
      <c r="F12" s="3" t="s">
        <v>33</v>
      </c>
      <c r="G12" s="20" t="s">
        <v>498</v>
      </c>
      <c r="H12" s="11" t="s">
        <v>33</v>
      </c>
      <c r="I12" s="11" t="s">
        <v>30</v>
      </c>
      <c r="J12" s="3" t="s">
        <v>26</v>
      </c>
      <c r="K12" s="21" t="s">
        <v>191</v>
      </c>
      <c r="L12" s="21" t="s">
        <v>105</v>
      </c>
      <c r="M12" s="21" t="s">
        <v>23</v>
      </c>
      <c r="N12" s="26" t="s">
        <v>733</v>
      </c>
      <c r="O12" s="26" t="s">
        <v>243</v>
      </c>
      <c r="P12" s="31" t="s">
        <v>23</v>
      </c>
      <c r="Q12" s="10" t="s">
        <v>29</v>
      </c>
      <c r="R12" s="20" t="s">
        <v>499</v>
      </c>
      <c r="S12" s="11" t="s">
        <v>498</v>
      </c>
      <c r="T12" s="11" t="s">
        <v>312</v>
      </c>
      <c r="U12" s="10" t="s">
        <v>24</v>
      </c>
      <c r="V12" s="31" t="s">
        <v>206</v>
      </c>
      <c r="W12" s="46" t="s">
        <v>8</v>
      </c>
      <c r="X12" s="20" t="s">
        <v>282</v>
      </c>
      <c r="Y12" s="11" t="s">
        <v>24</v>
      </c>
    </row>
    <row r="13" spans="1:25" x14ac:dyDescent="0.25">
      <c r="A13" s="11" t="s">
        <v>491</v>
      </c>
      <c r="B13" s="11" t="s">
        <v>277</v>
      </c>
      <c r="C13" s="3" t="s">
        <v>498</v>
      </c>
      <c r="D13" s="3" t="s">
        <v>261</v>
      </c>
      <c r="E13" s="3" t="s">
        <v>491</v>
      </c>
      <c r="F13" s="3" t="s">
        <v>261</v>
      </c>
      <c r="G13" s="20" t="s">
        <v>491</v>
      </c>
      <c r="H13" s="11" t="s">
        <v>193</v>
      </c>
      <c r="I13" s="11" t="s">
        <v>115</v>
      </c>
      <c r="J13" s="3" t="s">
        <v>477</v>
      </c>
      <c r="K13" s="21" t="s">
        <v>22</v>
      </c>
      <c r="L13" s="21" t="s">
        <v>274</v>
      </c>
      <c r="M13" s="21" t="s">
        <v>24</v>
      </c>
      <c r="N13" s="26" t="s">
        <v>734</v>
      </c>
      <c r="O13" s="26" t="s">
        <v>23</v>
      </c>
      <c r="P13" s="31" t="s">
        <v>26</v>
      </c>
      <c r="Q13" s="10" t="s">
        <v>493</v>
      </c>
      <c r="R13" s="20" t="s">
        <v>502</v>
      </c>
      <c r="S13" s="11" t="s">
        <v>491</v>
      </c>
      <c r="T13" s="11" t="s">
        <v>588</v>
      </c>
      <c r="U13" s="18" t="s">
        <v>637</v>
      </c>
      <c r="V13" s="33" t="s">
        <v>634</v>
      </c>
      <c r="W13" s="46" t="s">
        <v>798</v>
      </c>
      <c r="X13" s="20" t="s">
        <v>855</v>
      </c>
      <c r="Y13" s="11" t="s">
        <v>29</v>
      </c>
    </row>
    <row r="14" spans="1:25" x14ac:dyDescent="0.25">
      <c r="A14" s="11" t="s">
        <v>199</v>
      </c>
      <c r="B14" s="11" t="s">
        <v>280</v>
      </c>
      <c r="C14" s="3" t="s">
        <v>29</v>
      </c>
      <c r="D14" s="3" t="s">
        <v>37</v>
      </c>
      <c r="E14" s="3" t="s">
        <v>29</v>
      </c>
      <c r="F14" s="3" t="s">
        <v>197</v>
      </c>
      <c r="G14" s="20" t="s">
        <v>29</v>
      </c>
      <c r="H14" s="11" t="s">
        <v>22</v>
      </c>
      <c r="I14" s="11" t="s">
        <v>33</v>
      </c>
      <c r="J14" s="3" t="s">
        <v>491</v>
      </c>
      <c r="K14" s="21" t="s">
        <v>266</v>
      </c>
      <c r="L14" s="21" t="s">
        <v>279</v>
      </c>
      <c r="M14" s="21" t="s">
        <v>26</v>
      </c>
      <c r="N14" s="26" t="s">
        <v>634</v>
      </c>
      <c r="O14" s="26" t="s">
        <v>24</v>
      </c>
      <c r="P14" s="31" t="s">
        <v>477</v>
      </c>
      <c r="Q14" s="10" t="s">
        <v>193</v>
      </c>
      <c r="R14" s="20" t="s">
        <v>780</v>
      </c>
      <c r="S14" s="11" t="s">
        <v>29</v>
      </c>
      <c r="T14" s="11" t="s">
        <v>70</v>
      </c>
      <c r="U14" s="10" t="s">
        <v>29</v>
      </c>
      <c r="V14" s="31" t="s">
        <v>240</v>
      </c>
      <c r="W14" s="46" t="s">
        <v>532</v>
      </c>
      <c r="X14" s="20" t="s">
        <v>595</v>
      </c>
      <c r="Y14" s="11" t="s">
        <v>484</v>
      </c>
    </row>
    <row r="15" spans="1:25" x14ac:dyDescent="0.25">
      <c r="A15" s="11" t="s">
        <v>186</v>
      </c>
      <c r="B15" s="11" t="s">
        <v>281</v>
      </c>
      <c r="C15" s="3" t="s">
        <v>38</v>
      </c>
      <c r="D15" s="3" t="s">
        <v>22</v>
      </c>
      <c r="E15" s="3" t="s">
        <v>199</v>
      </c>
      <c r="F15" s="3" t="s">
        <v>37</v>
      </c>
      <c r="G15" s="20" t="s">
        <v>186</v>
      </c>
      <c r="H15" s="11" t="s">
        <v>507</v>
      </c>
      <c r="I15" s="11" t="s">
        <v>48</v>
      </c>
      <c r="J15" s="3" t="s">
        <v>29</v>
      </c>
      <c r="K15" s="21" t="s">
        <v>151</v>
      </c>
      <c r="L15" s="21" t="s">
        <v>201</v>
      </c>
      <c r="M15" s="21" t="s">
        <v>491</v>
      </c>
      <c r="N15" s="26" t="s">
        <v>755</v>
      </c>
      <c r="O15" s="26" t="s">
        <v>491</v>
      </c>
      <c r="P15" s="31" t="s">
        <v>497</v>
      </c>
      <c r="Q15" s="10" t="s">
        <v>48</v>
      </c>
      <c r="R15" s="20" t="s">
        <v>736</v>
      </c>
      <c r="S15" s="11" t="s">
        <v>115</v>
      </c>
      <c r="T15" s="11" t="s">
        <v>74</v>
      </c>
      <c r="U15" s="10" t="s">
        <v>796</v>
      </c>
      <c r="V15" s="31" t="s">
        <v>241</v>
      </c>
      <c r="W15" s="46" t="s">
        <v>535</v>
      </c>
      <c r="X15" s="20" t="s">
        <v>671</v>
      </c>
      <c r="Y15" s="11" t="s">
        <v>186</v>
      </c>
    </row>
    <row r="16" spans="1:25" x14ac:dyDescent="0.25">
      <c r="A16" s="11" t="s">
        <v>191</v>
      </c>
      <c r="B16" s="11" t="s">
        <v>284</v>
      </c>
      <c r="C16" s="3" t="s">
        <v>532</v>
      </c>
      <c r="D16" s="3" t="s">
        <v>266</v>
      </c>
      <c r="E16" s="3" t="s">
        <v>186</v>
      </c>
      <c r="F16" s="3" t="s">
        <v>262</v>
      </c>
      <c r="G16" s="20" t="s">
        <v>535</v>
      </c>
      <c r="H16" s="11" t="s">
        <v>689</v>
      </c>
      <c r="I16" s="11" t="s">
        <v>499</v>
      </c>
      <c r="J16" s="3" t="s">
        <v>532</v>
      </c>
      <c r="K16" s="21" t="s">
        <v>507</v>
      </c>
      <c r="L16" s="21" t="s">
        <v>202</v>
      </c>
      <c r="M16" s="23" t="s">
        <v>720</v>
      </c>
      <c r="N16" s="26" t="s">
        <v>240</v>
      </c>
      <c r="O16" s="26" t="s">
        <v>29</v>
      </c>
      <c r="P16" s="31" t="s">
        <v>491</v>
      </c>
      <c r="Q16" s="10" t="s">
        <v>499</v>
      </c>
      <c r="R16" s="20" t="s">
        <v>22</v>
      </c>
      <c r="S16" s="11" t="s">
        <v>499</v>
      </c>
      <c r="T16" s="11" t="s">
        <v>255</v>
      </c>
      <c r="U16" s="10" t="s">
        <v>260</v>
      </c>
      <c r="V16" s="31" t="s">
        <v>243</v>
      </c>
      <c r="W16" s="46" t="s">
        <v>115</v>
      </c>
      <c r="X16" s="20" t="s">
        <v>845</v>
      </c>
      <c r="Y16" s="11" t="s">
        <v>115</v>
      </c>
    </row>
    <row r="17" spans="1:25" x14ac:dyDescent="0.25">
      <c r="A17" s="11" t="s">
        <v>533</v>
      </c>
      <c r="B17" s="11" t="s">
        <v>202</v>
      </c>
      <c r="C17" s="3" t="s">
        <v>33</v>
      </c>
      <c r="D17" s="3" t="s">
        <v>151</v>
      </c>
      <c r="E17" s="3" t="s">
        <v>532</v>
      </c>
      <c r="F17" s="3" t="s">
        <v>22</v>
      </c>
      <c r="G17" s="20" t="s">
        <v>115</v>
      </c>
      <c r="H17" s="11" t="s">
        <v>44</v>
      </c>
      <c r="I17" s="11" t="s">
        <v>500</v>
      </c>
      <c r="J17" s="3" t="s">
        <v>33</v>
      </c>
      <c r="K17" s="21" t="s">
        <v>597</v>
      </c>
      <c r="L17" s="21" t="s">
        <v>194</v>
      </c>
      <c r="M17" s="21" t="s">
        <v>29</v>
      </c>
      <c r="N17" s="26" t="s">
        <v>241</v>
      </c>
      <c r="O17" s="26" t="s">
        <v>38</v>
      </c>
      <c r="P17" s="31" t="s">
        <v>493</v>
      </c>
      <c r="Q17" s="10" t="s">
        <v>261</v>
      </c>
      <c r="R17" s="20" t="s">
        <v>781</v>
      </c>
      <c r="S17" s="11" t="s">
        <v>502</v>
      </c>
      <c r="T17" s="11" t="s">
        <v>318</v>
      </c>
      <c r="U17" s="10" t="s">
        <v>616</v>
      </c>
      <c r="V17" s="31" t="s">
        <v>24</v>
      </c>
      <c r="W17" s="46" t="s">
        <v>33</v>
      </c>
      <c r="X17" s="20" t="s">
        <v>851</v>
      </c>
      <c r="Y17" s="11" t="s">
        <v>499</v>
      </c>
    </row>
    <row r="18" spans="1:25" x14ac:dyDescent="0.25">
      <c r="A18" s="11" t="s">
        <v>638</v>
      </c>
      <c r="B18" s="11" t="s">
        <v>473</v>
      </c>
      <c r="C18" s="3" t="s">
        <v>48</v>
      </c>
      <c r="D18" s="3" t="s">
        <v>267</v>
      </c>
      <c r="E18" s="3" t="s">
        <v>535</v>
      </c>
      <c r="F18" s="3" t="s">
        <v>266</v>
      </c>
      <c r="G18" s="20" t="s">
        <v>33</v>
      </c>
      <c r="H18" s="11" t="s">
        <v>256</v>
      </c>
      <c r="I18" s="11" t="s">
        <v>22</v>
      </c>
      <c r="J18" s="3" t="s">
        <v>499</v>
      </c>
      <c r="K18" s="21" t="s">
        <v>271</v>
      </c>
      <c r="L18" s="21" t="s">
        <v>289</v>
      </c>
      <c r="M18" s="21" t="s">
        <v>38</v>
      </c>
      <c r="N18" s="26" t="s">
        <v>735</v>
      </c>
      <c r="O18" s="26" t="s">
        <v>47</v>
      </c>
      <c r="P18" s="31" t="s">
        <v>199</v>
      </c>
      <c r="Q18" s="10" t="s">
        <v>504</v>
      </c>
      <c r="R18" s="20" t="s">
        <v>272</v>
      </c>
      <c r="S18" s="11" t="s">
        <v>537</v>
      </c>
      <c r="T18" s="11" t="s">
        <v>322</v>
      </c>
      <c r="U18" s="10" t="s">
        <v>33</v>
      </c>
      <c r="V18" s="31" t="s">
        <v>26</v>
      </c>
      <c r="W18" s="46" t="s">
        <v>499</v>
      </c>
      <c r="X18" s="20" t="s">
        <v>230</v>
      </c>
      <c r="Y18" s="11" t="s">
        <v>502</v>
      </c>
    </row>
    <row r="19" spans="1:25" x14ac:dyDescent="0.25">
      <c r="A19" s="11" t="s">
        <v>535</v>
      </c>
      <c r="B19" s="11" t="s">
        <v>289</v>
      </c>
      <c r="C19" s="3" t="s">
        <v>500</v>
      </c>
      <c r="D19" s="3" t="s">
        <v>43</v>
      </c>
      <c r="E19" s="3" t="s">
        <v>33</v>
      </c>
      <c r="F19" s="3" t="s">
        <v>151</v>
      </c>
      <c r="G19" s="20" t="s">
        <v>537</v>
      </c>
      <c r="H19" s="11" t="s">
        <v>211</v>
      </c>
      <c r="I19" s="11" t="s">
        <v>456</v>
      </c>
      <c r="J19" s="3" t="s">
        <v>261</v>
      </c>
      <c r="K19" s="21" t="s">
        <v>276</v>
      </c>
      <c r="L19" s="21" t="s">
        <v>291</v>
      </c>
      <c r="M19" s="21" t="s">
        <v>260</v>
      </c>
      <c r="N19" s="26" t="s">
        <v>243</v>
      </c>
      <c r="O19" s="26" t="s">
        <v>532</v>
      </c>
      <c r="P19" s="31" t="s">
        <v>191</v>
      </c>
      <c r="Q19" s="10" t="s">
        <v>723</v>
      </c>
      <c r="R19" s="20" t="s">
        <v>105</v>
      </c>
      <c r="S19" s="11" t="s">
        <v>22</v>
      </c>
      <c r="T19" s="11" t="s">
        <v>324</v>
      </c>
      <c r="U19" s="10" t="s">
        <v>499</v>
      </c>
      <c r="V19" s="31" t="s">
        <v>29</v>
      </c>
      <c r="W19" s="46" t="s">
        <v>799</v>
      </c>
      <c r="X19" s="20" t="s">
        <v>368</v>
      </c>
      <c r="Y19" s="11" t="s">
        <v>261</v>
      </c>
    </row>
    <row r="20" spans="1:25" x14ac:dyDescent="0.25">
      <c r="A20" s="11" t="s">
        <v>33</v>
      </c>
      <c r="B20" s="11" t="s">
        <v>296</v>
      </c>
      <c r="C20" s="3" t="s">
        <v>22</v>
      </c>
      <c r="D20" s="3" t="s">
        <v>271</v>
      </c>
      <c r="E20" s="3" t="s">
        <v>48</v>
      </c>
      <c r="F20" s="3" t="s">
        <v>447</v>
      </c>
      <c r="G20" s="20" t="s">
        <v>22</v>
      </c>
      <c r="H20" s="11" t="s">
        <v>274</v>
      </c>
      <c r="I20" s="11" t="s">
        <v>507</v>
      </c>
      <c r="J20" s="3" t="s">
        <v>197</v>
      </c>
      <c r="K20" s="21" t="s">
        <v>277</v>
      </c>
      <c r="L20" s="21" t="s">
        <v>293</v>
      </c>
      <c r="M20" s="21" t="s">
        <v>535</v>
      </c>
      <c r="N20" s="26" t="s">
        <v>23</v>
      </c>
      <c r="O20" s="26" t="s">
        <v>535</v>
      </c>
      <c r="P20" s="31" t="s">
        <v>535</v>
      </c>
      <c r="Q20" s="10" t="s">
        <v>756</v>
      </c>
      <c r="R20" s="20" t="s">
        <v>782</v>
      </c>
      <c r="S20" s="11" t="s">
        <v>756</v>
      </c>
      <c r="T20" s="11" t="s">
        <v>326</v>
      </c>
      <c r="U20" s="10" t="s">
        <v>502</v>
      </c>
      <c r="V20" s="31" t="s">
        <v>819</v>
      </c>
      <c r="W20" s="46" t="s">
        <v>537</v>
      </c>
      <c r="X20" s="20" t="s">
        <v>133</v>
      </c>
      <c r="Y20" s="11" t="s">
        <v>36</v>
      </c>
    </row>
    <row r="21" spans="1:25" x14ac:dyDescent="0.25">
      <c r="A21" s="11" t="s">
        <v>37</v>
      </c>
      <c r="B21" s="11" t="s">
        <v>297</v>
      </c>
      <c r="C21" s="3" t="s">
        <v>42</v>
      </c>
      <c r="D21" s="3" t="s">
        <v>134</v>
      </c>
      <c r="E21" s="3" t="s">
        <v>187</v>
      </c>
      <c r="F21" s="3" t="s">
        <v>267</v>
      </c>
      <c r="G21" s="20" t="s">
        <v>265</v>
      </c>
      <c r="H21" s="11" t="s">
        <v>278</v>
      </c>
      <c r="I21" s="11" t="s">
        <v>689</v>
      </c>
      <c r="J21" s="3" t="s">
        <v>22</v>
      </c>
      <c r="K21" s="21" t="s">
        <v>279</v>
      </c>
      <c r="L21" s="21" t="s">
        <v>307</v>
      </c>
      <c r="M21" s="21" t="s">
        <v>115</v>
      </c>
      <c r="N21" s="26" t="s">
        <v>24</v>
      </c>
      <c r="O21" s="26" t="s">
        <v>115</v>
      </c>
      <c r="P21" s="31" t="s">
        <v>115</v>
      </c>
      <c r="Q21" s="10" t="s">
        <v>267</v>
      </c>
      <c r="R21" s="20" t="s">
        <v>779</v>
      </c>
      <c r="S21" s="11" t="s">
        <v>507</v>
      </c>
      <c r="T21" s="11" t="s">
        <v>789</v>
      </c>
      <c r="U21" s="10" t="s">
        <v>35</v>
      </c>
      <c r="V21" s="31" t="s">
        <v>820</v>
      </c>
      <c r="W21" s="46" t="s">
        <v>22</v>
      </c>
      <c r="X21" s="20" t="s">
        <v>847</v>
      </c>
      <c r="Y21" s="11" t="s">
        <v>22</v>
      </c>
    </row>
    <row r="22" spans="1:25" x14ac:dyDescent="0.25">
      <c r="A22" s="11" t="s">
        <v>447</v>
      </c>
      <c r="B22" s="11" t="s">
        <v>298</v>
      </c>
      <c r="C22" s="3" t="s">
        <v>43</v>
      </c>
      <c r="D22" s="3" t="s">
        <v>105</v>
      </c>
      <c r="E22" s="3" t="s">
        <v>261</v>
      </c>
      <c r="F22" s="3" t="s">
        <v>507</v>
      </c>
      <c r="G22" s="20" t="s">
        <v>447</v>
      </c>
      <c r="H22" s="11" t="s">
        <v>69</v>
      </c>
      <c r="I22" s="11" t="s">
        <v>450</v>
      </c>
      <c r="J22" s="3" t="s">
        <v>504</v>
      </c>
      <c r="K22" s="21" t="s">
        <v>280</v>
      </c>
      <c r="L22" s="21" t="s">
        <v>310</v>
      </c>
      <c r="M22" s="21" t="s">
        <v>499</v>
      </c>
      <c r="N22" s="26" t="s">
        <v>26</v>
      </c>
      <c r="O22" s="26" t="s">
        <v>33</v>
      </c>
      <c r="P22" s="35" t="s">
        <v>48</v>
      </c>
      <c r="Q22" s="10" t="s">
        <v>689</v>
      </c>
      <c r="R22" s="20" t="s">
        <v>278</v>
      </c>
      <c r="S22" s="11" t="s">
        <v>272</v>
      </c>
      <c r="T22" s="11" t="s">
        <v>514</v>
      </c>
      <c r="U22" s="10" t="s">
        <v>22</v>
      </c>
      <c r="V22" s="31" t="s">
        <v>260</v>
      </c>
      <c r="W22" s="46" t="s">
        <v>265</v>
      </c>
      <c r="X22" s="20" t="s">
        <v>380</v>
      </c>
      <c r="Y22" s="11" t="s">
        <v>756</v>
      </c>
    </row>
    <row r="23" spans="1:25" x14ac:dyDescent="0.25">
      <c r="A23" s="11" t="s">
        <v>267</v>
      </c>
      <c r="B23" s="11" t="s">
        <v>303</v>
      </c>
      <c r="C23" s="3" t="s">
        <v>105</v>
      </c>
      <c r="D23" s="3" t="s">
        <v>274</v>
      </c>
      <c r="E23" s="3" t="s">
        <v>22</v>
      </c>
      <c r="F23" s="3" t="s">
        <v>43</v>
      </c>
      <c r="G23" s="20" t="s">
        <v>640</v>
      </c>
      <c r="H23" s="11" t="s">
        <v>284</v>
      </c>
      <c r="I23" s="11" t="s">
        <v>271</v>
      </c>
      <c r="J23" s="3" t="s">
        <v>524</v>
      </c>
      <c r="K23" s="21" t="s">
        <v>284</v>
      </c>
      <c r="L23" s="21" t="s">
        <v>509</v>
      </c>
      <c r="M23" s="21" t="s">
        <v>721</v>
      </c>
      <c r="N23" s="26" t="s">
        <v>498</v>
      </c>
      <c r="O23" s="26" t="s">
        <v>48</v>
      </c>
      <c r="P23" s="31" t="s">
        <v>499</v>
      </c>
      <c r="Q23" s="10" t="s">
        <v>757</v>
      </c>
      <c r="R23" s="20" t="s">
        <v>283</v>
      </c>
      <c r="S23" s="11" t="s">
        <v>105</v>
      </c>
      <c r="T23" s="11" t="s">
        <v>747</v>
      </c>
      <c r="U23" s="10" t="s">
        <v>781</v>
      </c>
      <c r="V23" s="31" t="s">
        <v>821</v>
      </c>
      <c r="W23" s="46" t="s">
        <v>266</v>
      </c>
      <c r="X23" s="20" t="s">
        <v>672</v>
      </c>
      <c r="Y23" s="11" t="s">
        <v>507</v>
      </c>
    </row>
    <row r="24" spans="1:25" x14ac:dyDescent="0.25">
      <c r="A24" s="11" t="s">
        <v>42</v>
      </c>
      <c r="B24" s="11" t="s">
        <v>463</v>
      </c>
      <c r="C24" s="3" t="s">
        <v>274</v>
      </c>
      <c r="D24" s="3" t="s">
        <v>278</v>
      </c>
      <c r="E24" s="3" t="s">
        <v>266</v>
      </c>
      <c r="F24" s="3" t="s">
        <v>450</v>
      </c>
      <c r="G24" s="20" t="s">
        <v>528</v>
      </c>
      <c r="H24" s="11" t="s">
        <v>473</v>
      </c>
      <c r="I24" s="11" t="s">
        <v>274</v>
      </c>
      <c r="J24" s="3" t="s">
        <v>151</v>
      </c>
      <c r="K24" s="21" t="s">
        <v>201</v>
      </c>
      <c r="L24" s="21" t="s">
        <v>68</v>
      </c>
      <c r="M24" s="21" t="s">
        <v>505</v>
      </c>
      <c r="N24" s="26" t="s">
        <v>209</v>
      </c>
      <c r="O24" s="26" t="s">
        <v>499</v>
      </c>
      <c r="P24" s="31" t="s">
        <v>264</v>
      </c>
      <c r="Q24" s="10" t="s">
        <v>272</v>
      </c>
      <c r="R24" s="20" t="s">
        <v>201</v>
      </c>
      <c r="S24" s="11" t="s">
        <v>274</v>
      </c>
      <c r="T24" s="11" t="s">
        <v>110</v>
      </c>
      <c r="U24" s="10" t="s">
        <v>737</v>
      </c>
      <c r="V24" s="31" t="s">
        <v>33</v>
      </c>
      <c r="W24" s="46" t="s">
        <v>267</v>
      </c>
      <c r="X24" s="20" t="s">
        <v>144</v>
      </c>
      <c r="Y24" s="11" t="s">
        <v>813</v>
      </c>
    </row>
    <row r="25" spans="1:25" x14ac:dyDescent="0.25">
      <c r="A25" s="11" t="s">
        <v>43</v>
      </c>
      <c r="B25" s="11" t="s">
        <v>306</v>
      </c>
      <c r="C25" s="3" t="s">
        <v>277</v>
      </c>
      <c r="D25" s="3" t="s">
        <v>280</v>
      </c>
      <c r="E25" s="3" t="s">
        <v>689</v>
      </c>
      <c r="F25" s="3" t="s">
        <v>271</v>
      </c>
      <c r="G25" s="20" t="s">
        <v>507</v>
      </c>
      <c r="H25" s="11" t="s">
        <v>465</v>
      </c>
      <c r="I25" s="11" t="s">
        <v>278</v>
      </c>
      <c r="J25" s="3" t="s">
        <v>447</v>
      </c>
      <c r="K25" s="21" t="s">
        <v>202</v>
      </c>
      <c r="L25" s="21" t="s">
        <v>72</v>
      </c>
      <c r="M25" s="21" t="s">
        <v>264</v>
      </c>
      <c r="N25" s="26" t="s">
        <v>491</v>
      </c>
      <c r="O25" s="26" t="s">
        <v>197</v>
      </c>
      <c r="P25" s="31" t="s">
        <v>22</v>
      </c>
      <c r="Q25" s="10" t="s">
        <v>276</v>
      </c>
      <c r="R25" s="20" t="s">
        <v>486</v>
      </c>
      <c r="S25" s="11" t="s">
        <v>278</v>
      </c>
      <c r="T25" s="11" t="s">
        <v>112</v>
      </c>
      <c r="U25" s="10" t="s">
        <v>507</v>
      </c>
      <c r="V25" s="31" t="s">
        <v>48</v>
      </c>
      <c r="W25" s="46" t="s">
        <v>507</v>
      </c>
      <c r="X25" s="20" t="s">
        <v>188</v>
      </c>
      <c r="Y25" s="11" t="s">
        <v>49</v>
      </c>
    </row>
    <row r="26" spans="1:25" x14ac:dyDescent="0.25">
      <c r="A26" s="11" t="s">
        <v>44</v>
      </c>
      <c r="B26" s="11" t="s">
        <v>509</v>
      </c>
      <c r="C26" s="3" t="s">
        <v>278</v>
      </c>
      <c r="D26" s="3" t="s">
        <v>284</v>
      </c>
      <c r="E26" s="3" t="s">
        <v>600</v>
      </c>
      <c r="F26" s="3" t="s">
        <v>134</v>
      </c>
      <c r="G26" s="20" t="s">
        <v>641</v>
      </c>
      <c r="H26" s="11" t="s">
        <v>474</v>
      </c>
      <c r="I26" s="11" t="s">
        <v>279</v>
      </c>
      <c r="J26" s="3" t="s">
        <v>267</v>
      </c>
      <c r="K26" s="21" t="s">
        <v>508</v>
      </c>
      <c r="L26" s="21" t="s">
        <v>82</v>
      </c>
      <c r="M26" s="21" t="s">
        <v>22</v>
      </c>
      <c r="N26" s="26" t="s">
        <v>29</v>
      </c>
      <c r="O26" s="26" t="s">
        <v>22</v>
      </c>
      <c r="P26" s="31" t="s">
        <v>529</v>
      </c>
      <c r="Q26" s="10" t="s">
        <v>274</v>
      </c>
      <c r="R26" s="20" t="s">
        <v>525</v>
      </c>
      <c r="S26" s="11" t="s">
        <v>279</v>
      </c>
      <c r="T26" s="11" t="s">
        <v>361</v>
      </c>
      <c r="U26" s="10" t="s">
        <v>62</v>
      </c>
      <c r="V26" s="31" t="s">
        <v>822</v>
      </c>
      <c r="W26" s="46" t="s">
        <v>272</v>
      </c>
      <c r="X26" s="20" t="s">
        <v>557</v>
      </c>
      <c r="Y26" s="11" t="s">
        <v>269</v>
      </c>
    </row>
    <row r="27" spans="1:25" x14ac:dyDescent="0.25">
      <c r="A27" s="11" t="s">
        <v>105</v>
      </c>
      <c r="B27" s="11" t="s">
        <v>71</v>
      </c>
      <c r="C27" s="3" t="s">
        <v>280</v>
      </c>
      <c r="D27" s="3" t="s">
        <v>292</v>
      </c>
      <c r="E27" s="3" t="s">
        <v>450</v>
      </c>
      <c r="F27" s="3" t="s">
        <v>105</v>
      </c>
      <c r="G27" s="20" t="s">
        <v>134</v>
      </c>
      <c r="H27" s="11" t="s">
        <v>194</v>
      </c>
      <c r="I27" s="11" t="s">
        <v>69</v>
      </c>
      <c r="J27" s="3" t="s">
        <v>507</v>
      </c>
      <c r="K27" s="21" t="s">
        <v>289</v>
      </c>
      <c r="L27" s="21" t="s">
        <v>320</v>
      </c>
      <c r="M27" s="21" t="s">
        <v>524</v>
      </c>
      <c r="N27" s="26" t="s">
        <v>38</v>
      </c>
      <c r="O27" s="26" t="s">
        <v>524</v>
      </c>
      <c r="P27" s="35" t="s">
        <v>504</v>
      </c>
      <c r="Q27" s="10" t="s">
        <v>278</v>
      </c>
      <c r="R27" s="20" t="s">
        <v>473</v>
      </c>
      <c r="S27" s="11" t="s">
        <v>280</v>
      </c>
      <c r="T27" s="11" t="s">
        <v>566</v>
      </c>
      <c r="U27" s="10" t="s">
        <v>49</v>
      </c>
      <c r="V27" s="31" t="s">
        <v>499</v>
      </c>
      <c r="W27" s="46" t="s">
        <v>134</v>
      </c>
      <c r="X27" s="20" t="s">
        <v>849</v>
      </c>
      <c r="Y27" s="11" t="s">
        <v>272</v>
      </c>
    </row>
    <row r="28" spans="1:25" x14ac:dyDescent="0.25">
      <c r="A28" s="11" t="s">
        <v>277</v>
      </c>
      <c r="B28" s="11" t="s">
        <v>72</v>
      </c>
      <c r="C28" s="3" t="s">
        <v>282</v>
      </c>
      <c r="D28" s="3" t="s">
        <v>298</v>
      </c>
      <c r="E28" s="3" t="s">
        <v>105</v>
      </c>
      <c r="F28" s="3" t="s">
        <v>274</v>
      </c>
      <c r="G28" s="20" t="s">
        <v>105</v>
      </c>
      <c r="H28" s="11" t="s">
        <v>290</v>
      </c>
      <c r="I28" s="11" t="s">
        <v>284</v>
      </c>
      <c r="J28" s="3" t="s">
        <v>42</v>
      </c>
      <c r="K28" s="21" t="s">
        <v>292</v>
      </c>
      <c r="L28" s="21" t="s">
        <v>330</v>
      </c>
      <c r="M28" s="21" t="s">
        <v>266</v>
      </c>
      <c r="N28" s="26" t="s">
        <v>199</v>
      </c>
      <c r="O28" s="26" t="s">
        <v>507</v>
      </c>
      <c r="P28" s="31" t="s">
        <v>723</v>
      </c>
      <c r="Q28" s="10" t="s">
        <v>724</v>
      </c>
      <c r="R28" s="20" t="s">
        <v>205</v>
      </c>
      <c r="S28" s="11" t="s">
        <v>283</v>
      </c>
      <c r="T28" s="11" t="s">
        <v>137</v>
      </c>
      <c r="U28" s="10" t="s">
        <v>271</v>
      </c>
      <c r="V28" s="31" t="s">
        <v>500</v>
      </c>
      <c r="W28" s="46" t="s">
        <v>105</v>
      </c>
      <c r="X28" s="20" t="s">
        <v>854</v>
      </c>
      <c r="Y28" s="11" t="s">
        <v>814</v>
      </c>
    </row>
    <row r="29" spans="1:25" x14ac:dyDescent="0.25">
      <c r="A29" s="11" t="s">
        <v>278</v>
      </c>
      <c r="B29" s="11" t="s">
        <v>74</v>
      </c>
      <c r="C29" s="3" t="s">
        <v>283</v>
      </c>
      <c r="D29" s="3" t="s">
        <v>306</v>
      </c>
      <c r="E29" s="3" t="s">
        <v>268</v>
      </c>
      <c r="F29" s="3" t="s">
        <v>278</v>
      </c>
      <c r="G29" s="20" t="s">
        <v>274</v>
      </c>
      <c r="H29" s="11" t="s">
        <v>292</v>
      </c>
      <c r="I29" s="11" t="s">
        <v>201</v>
      </c>
      <c r="J29" s="3" t="s">
        <v>274</v>
      </c>
      <c r="K29" s="21" t="s">
        <v>294</v>
      </c>
      <c r="L29" s="21" t="s">
        <v>94</v>
      </c>
      <c r="M29" s="21" t="s">
        <v>507</v>
      </c>
      <c r="N29" s="26" t="s">
        <v>186</v>
      </c>
      <c r="O29" s="26" t="s">
        <v>62</v>
      </c>
      <c r="P29" s="31" t="s">
        <v>756</v>
      </c>
      <c r="Q29" s="10" t="s">
        <v>283</v>
      </c>
      <c r="R29" s="20" t="s">
        <v>194</v>
      </c>
      <c r="S29" s="11" t="s">
        <v>284</v>
      </c>
      <c r="T29" s="11" t="s">
        <v>730</v>
      </c>
      <c r="U29" s="10" t="s">
        <v>272</v>
      </c>
      <c r="V29" s="31" t="s">
        <v>36</v>
      </c>
      <c r="W29" s="46" t="s">
        <v>274</v>
      </c>
      <c r="X29" s="20" t="s">
        <v>34</v>
      </c>
      <c r="Y29" s="11" t="s">
        <v>277</v>
      </c>
    </row>
    <row r="30" spans="1:25" x14ac:dyDescent="0.25">
      <c r="A30" s="11" t="s">
        <v>280</v>
      </c>
      <c r="B30" s="11" t="s">
        <v>511</v>
      </c>
      <c r="C30" s="3" t="s">
        <v>284</v>
      </c>
      <c r="D30" s="3" t="s">
        <v>539</v>
      </c>
      <c r="E30" s="3" t="s">
        <v>274</v>
      </c>
      <c r="F30" s="3" t="s">
        <v>279</v>
      </c>
      <c r="G30" s="20" t="s">
        <v>277</v>
      </c>
      <c r="H30" s="11" t="s">
        <v>291</v>
      </c>
      <c r="I30" s="11" t="s">
        <v>486</v>
      </c>
      <c r="J30" s="3" t="s">
        <v>277</v>
      </c>
      <c r="K30" s="25" t="s">
        <v>464</v>
      </c>
      <c r="L30" s="21" t="s">
        <v>97</v>
      </c>
      <c r="M30" s="21" t="s">
        <v>42</v>
      </c>
      <c r="N30" s="26" t="s">
        <v>259</v>
      </c>
      <c r="O30" s="26" t="s">
        <v>689</v>
      </c>
      <c r="P30" s="31" t="s">
        <v>266</v>
      </c>
      <c r="Q30" s="10" t="s">
        <v>473</v>
      </c>
      <c r="R30" s="20" t="s">
        <v>706</v>
      </c>
      <c r="S30" s="11" t="s">
        <v>201</v>
      </c>
      <c r="T30" s="11" t="s">
        <v>203</v>
      </c>
      <c r="U30" s="10" t="s">
        <v>278</v>
      </c>
      <c r="V30" s="31" t="s">
        <v>823</v>
      </c>
      <c r="W30" s="46" t="s">
        <v>277</v>
      </c>
      <c r="X30" s="20" t="s">
        <v>593</v>
      </c>
      <c r="Y30" s="11" t="s">
        <v>284</v>
      </c>
    </row>
    <row r="31" spans="1:25" x14ac:dyDescent="0.25">
      <c r="A31" s="11" t="s">
        <v>281</v>
      </c>
      <c r="B31" s="11" t="s">
        <v>82</v>
      </c>
      <c r="C31" s="3" t="s">
        <v>633</v>
      </c>
      <c r="D31" s="3" t="s">
        <v>307</v>
      </c>
      <c r="E31" s="3" t="s">
        <v>277</v>
      </c>
      <c r="F31" s="3" t="s">
        <v>280</v>
      </c>
      <c r="G31" s="20" t="s">
        <v>278</v>
      </c>
      <c r="H31" s="11" t="s">
        <v>307</v>
      </c>
      <c r="I31" s="11" t="s">
        <v>287</v>
      </c>
      <c r="J31" s="3" t="s">
        <v>278</v>
      </c>
      <c r="K31" s="21" t="s">
        <v>298</v>
      </c>
      <c r="L31" s="21" t="s">
        <v>100</v>
      </c>
      <c r="M31" s="21" t="s">
        <v>689</v>
      </c>
      <c r="N31" s="26" t="s">
        <v>532</v>
      </c>
      <c r="O31" s="26" t="s">
        <v>272</v>
      </c>
      <c r="P31" s="31" t="s">
        <v>447</v>
      </c>
      <c r="Q31" s="10" t="s">
        <v>474</v>
      </c>
      <c r="R31" s="20" t="s">
        <v>289</v>
      </c>
      <c r="S31" s="11" t="s">
        <v>194</v>
      </c>
      <c r="T31" s="11" t="s">
        <v>248</v>
      </c>
      <c r="U31" s="10" t="s">
        <v>279</v>
      </c>
      <c r="V31" s="31" t="s">
        <v>736</v>
      </c>
      <c r="W31" s="46" t="s">
        <v>278</v>
      </c>
      <c r="X31" s="20" t="s">
        <v>409</v>
      </c>
      <c r="Y31" s="11" t="s">
        <v>205</v>
      </c>
    </row>
    <row r="32" spans="1:25" x14ac:dyDescent="0.25">
      <c r="A32" s="11" t="s">
        <v>473</v>
      </c>
      <c r="B32" s="11" t="s">
        <v>89</v>
      </c>
      <c r="C32" s="3" t="s">
        <v>190</v>
      </c>
      <c r="D32" s="3" t="s">
        <v>308</v>
      </c>
      <c r="E32" s="3" t="s">
        <v>278</v>
      </c>
      <c r="F32" s="3" t="s">
        <v>283</v>
      </c>
      <c r="G32" s="20" t="s">
        <v>280</v>
      </c>
      <c r="H32" s="11" t="s">
        <v>308</v>
      </c>
      <c r="I32" s="11" t="s">
        <v>473</v>
      </c>
      <c r="J32" s="3" t="s">
        <v>280</v>
      </c>
      <c r="K32" s="21" t="s">
        <v>200</v>
      </c>
      <c r="L32" s="21" t="s">
        <v>346</v>
      </c>
      <c r="M32" s="21" t="s">
        <v>44</v>
      </c>
      <c r="N32" s="26" t="s">
        <v>616</v>
      </c>
      <c r="O32" s="26" t="s">
        <v>764</v>
      </c>
      <c r="P32" s="31" t="s">
        <v>507</v>
      </c>
      <c r="Q32" s="10" t="s">
        <v>194</v>
      </c>
      <c r="R32" s="20" t="s">
        <v>292</v>
      </c>
      <c r="S32" s="11" t="s">
        <v>508</v>
      </c>
      <c r="T32" s="11" t="s">
        <v>398</v>
      </c>
      <c r="U32" s="10" t="s">
        <v>281</v>
      </c>
      <c r="V32" s="31" t="s">
        <v>824</v>
      </c>
      <c r="W32" s="46" t="s">
        <v>279</v>
      </c>
      <c r="X32" s="20" t="s">
        <v>254</v>
      </c>
      <c r="Y32" s="11" t="s">
        <v>194</v>
      </c>
    </row>
    <row r="33" spans="1:25" x14ac:dyDescent="0.25">
      <c r="A33" s="11" t="s">
        <v>205</v>
      </c>
      <c r="B33" s="11" t="s">
        <v>196</v>
      </c>
      <c r="C33" s="3" t="s">
        <v>202</v>
      </c>
      <c r="D33" s="3" t="s">
        <v>71</v>
      </c>
      <c r="E33" s="3" t="s">
        <v>69</v>
      </c>
      <c r="F33" s="3" t="s">
        <v>284</v>
      </c>
      <c r="G33" s="20" t="s">
        <v>283</v>
      </c>
      <c r="H33" s="11" t="s">
        <v>310</v>
      </c>
      <c r="I33" s="11" t="s">
        <v>205</v>
      </c>
      <c r="J33" s="3" t="s">
        <v>281</v>
      </c>
      <c r="K33" s="21" t="s">
        <v>303</v>
      </c>
      <c r="L33" s="21" t="s">
        <v>697</v>
      </c>
      <c r="M33" s="21" t="s">
        <v>105</v>
      </c>
      <c r="N33" s="26" t="s">
        <v>535</v>
      </c>
      <c r="O33" s="26" t="s">
        <v>274</v>
      </c>
      <c r="P33" s="31" t="s">
        <v>42</v>
      </c>
      <c r="Q33" s="10" t="s">
        <v>508</v>
      </c>
      <c r="R33" s="20" t="s">
        <v>293</v>
      </c>
      <c r="S33" s="11" t="s">
        <v>290</v>
      </c>
      <c r="T33" s="11" t="s">
        <v>400</v>
      </c>
      <c r="U33" s="10" t="s">
        <v>282</v>
      </c>
      <c r="V33" s="31" t="s">
        <v>22</v>
      </c>
      <c r="W33" s="46" t="s">
        <v>280</v>
      </c>
      <c r="X33" s="20" t="s">
        <v>852</v>
      </c>
      <c r="Y33" s="11" t="s">
        <v>508</v>
      </c>
    </row>
    <row r="34" spans="1:25" x14ac:dyDescent="0.25">
      <c r="A34" s="11" t="s">
        <v>194</v>
      </c>
      <c r="B34" s="11" t="s">
        <v>329</v>
      </c>
      <c r="C34" s="3" t="s">
        <v>205</v>
      </c>
      <c r="D34" s="3" t="s">
        <v>73</v>
      </c>
      <c r="E34" s="3" t="s">
        <v>281</v>
      </c>
      <c r="F34" s="3" t="s">
        <v>474</v>
      </c>
      <c r="G34" s="20" t="s">
        <v>284</v>
      </c>
      <c r="H34" s="11" t="s">
        <v>71</v>
      </c>
      <c r="I34" s="11" t="s">
        <v>474</v>
      </c>
      <c r="J34" s="3" t="s">
        <v>283</v>
      </c>
      <c r="K34" s="21" t="s">
        <v>539</v>
      </c>
      <c r="L34" s="21" t="s">
        <v>358</v>
      </c>
      <c r="M34" s="21" t="s">
        <v>274</v>
      </c>
      <c r="N34" s="26" t="s">
        <v>115</v>
      </c>
      <c r="O34" s="26" t="s">
        <v>277</v>
      </c>
      <c r="P34" s="31" t="s">
        <v>689</v>
      </c>
      <c r="Q34" s="10" t="s">
        <v>290</v>
      </c>
      <c r="R34" s="20" t="s">
        <v>298</v>
      </c>
      <c r="S34" s="11" t="s">
        <v>294</v>
      </c>
      <c r="T34" s="11" t="s">
        <v>169</v>
      </c>
      <c r="U34" s="10" t="s">
        <v>435</v>
      </c>
      <c r="V34" s="31" t="s">
        <v>447</v>
      </c>
      <c r="W34" s="46" t="s">
        <v>283</v>
      </c>
      <c r="X34" s="20" t="s">
        <v>844</v>
      </c>
      <c r="Y34" s="11" t="s">
        <v>292</v>
      </c>
    </row>
    <row r="35" spans="1:25" x14ac:dyDescent="0.25">
      <c r="A35" s="11" t="s">
        <v>307</v>
      </c>
      <c r="B35" s="11" t="s">
        <v>337</v>
      </c>
      <c r="C35" s="3" t="s">
        <v>194</v>
      </c>
      <c r="D35" s="3" t="s">
        <v>74</v>
      </c>
      <c r="E35" s="3" t="s">
        <v>282</v>
      </c>
      <c r="F35" s="3" t="s">
        <v>292</v>
      </c>
      <c r="G35" s="20" t="s">
        <v>201</v>
      </c>
      <c r="H35" s="11" t="s">
        <v>317</v>
      </c>
      <c r="I35" s="11" t="s">
        <v>194</v>
      </c>
      <c r="J35" s="3" t="s">
        <v>284</v>
      </c>
      <c r="K35" s="21" t="s">
        <v>307</v>
      </c>
      <c r="L35" s="22" t="s">
        <v>356</v>
      </c>
      <c r="M35" s="21" t="s">
        <v>277</v>
      </c>
      <c r="N35" s="26" t="s">
        <v>193</v>
      </c>
      <c r="O35" s="26" t="s">
        <v>278</v>
      </c>
      <c r="P35" s="31" t="s">
        <v>43</v>
      </c>
      <c r="Q35" s="10" t="s">
        <v>294</v>
      </c>
      <c r="R35" s="20" t="s">
        <v>200</v>
      </c>
      <c r="S35" s="11" t="s">
        <v>297</v>
      </c>
      <c r="T35" s="11" t="s">
        <v>111</v>
      </c>
      <c r="U35" s="10" t="s">
        <v>202</v>
      </c>
      <c r="V35" s="31" t="s">
        <v>507</v>
      </c>
      <c r="W35" s="46" t="s">
        <v>284</v>
      </c>
      <c r="X35" s="20" t="s">
        <v>478</v>
      </c>
      <c r="Y35" s="11" t="s">
        <v>294</v>
      </c>
    </row>
    <row r="36" spans="1:25" x14ac:dyDescent="0.25">
      <c r="A36" s="11" t="s">
        <v>308</v>
      </c>
      <c r="B36" s="11" t="s">
        <v>146</v>
      </c>
      <c r="C36" s="3" t="s">
        <v>289</v>
      </c>
      <c r="D36" s="3" t="s">
        <v>315</v>
      </c>
      <c r="E36" s="3" t="s">
        <v>283</v>
      </c>
      <c r="F36" s="3" t="s">
        <v>294</v>
      </c>
      <c r="G36" s="20" t="s">
        <v>202</v>
      </c>
      <c r="H36" s="11" t="s">
        <v>323</v>
      </c>
      <c r="I36" s="11" t="s">
        <v>290</v>
      </c>
      <c r="J36" s="3" t="s">
        <v>473</v>
      </c>
      <c r="K36" s="21" t="s">
        <v>308</v>
      </c>
      <c r="L36" s="22" t="s">
        <v>357</v>
      </c>
      <c r="M36" s="21" t="s">
        <v>278</v>
      </c>
      <c r="N36" s="26" t="s">
        <v>499</v>
      </c>
      <c r="O36" s="26" t="s">
        <v>282</v>
      </c>
      <c r="P36" s="31" t="s">
        <v>44</v>
      </c>
      <c r="Q36" s="10" t="s">
        <v>200</v>
      </c>
      <c r="R36" s="20" t="s">
        <v>303</v>
      </c>
      <c r="S36" s="11" t="s">
        <v>298</v>
      </c>
      <c r="T36" s="11" t="s">
        <v>171</v>
      </c>
      <c r="U36" s="10" t="s">
        <v>292</v>
      </c>
      <c r="V36" s="31" t="s">
        <v>813</v>
      </c>
      <c r="W36" s="46" t="s">
        <v>201</v>
      </c>
      <c r="X36" s="20" t="s">
        <v>853</v>
      </c>
      <c r="Y36" s="11" t="s">
        <v>584</v>
      </c>
    </row>
    <row r="37" spans="1:25" x14ac:dyDescent="0.25">
      <c r="A37" s="11" t="s">
        <v>310</v>
      </c>
      <c r="B37" s="11" t="s">
        <v>94</v>
      </c>
      <c r="C37" s="3" t="s">
        <v>292</v>
      </c>
      <c r="D37" s="3" t="s">
        <v>207</v>
      </c>
      <c r="E37" s="3" t="s">
        <v>284</v>
      </c>
      <c r="F37" s="3" t="s">
        <v>298</v>
      </c>
      <c r="G37" s="20" t="s">
        <v>473</v>
      </c>
      <c r="H37" s="11" t="s">
        <v>330</v>
      </c>
      <c r="I37" s="11" t="s">
        <v>292</v>
      </c>
      <c r="J37" s="3" t="s">
        <v>205</v>
      </c>
      <c r="K37" s="21" t="s">
        <v>311</v>
      </c>
      <c r="L37" s="22" t="s">
        <v>714</v>
      </c>
      <c r="M37" s="21" t="s">
        <v>280</v>
      </c>
      <c r="N37" s="26" t="s">
        <v>261</v>
      </c>
      <c r="O37" s="26" t="s">
        <v>283</v>
      </c>
      <c r="P37" s="31" t="s">
        <v>757</v>
      </c>
      <c r="Q37" s="10" t="s">
        <v>539</v>
      </c>
      <c r="R37" s="20" t="s">
        <v>308</v>
      </c>
      <c r="S37" s="11" t="s">
        <v>299</v>
      </c>
      <c r="T37" s="11" t="s">
        <v>431</v>
      </c>
      <c r="U37" s="10" t="s">
        <v>294</v>
      </c>
      <c r="V37" s="31" t="s">
        <v>689</v>
      </c>
      <c r="W37" s="46" t="s">
        <v>205</v>
      </c>
      <c r="X37" s="20" t="s">
        <v>426</v>
      </c>
      <c r="Y37" s="11" t="s">
        <v>611</v>
      </c>
    </row>
    <row r="38" spans="1:25" x14ac:dyDescent="0.25">
      <c r="A38" s="11" t="s">
        <v>74</v>
      </c>
      <c r="B38" s="11" t="s">
        <v>97</v>
      </c>
      <c r="C38" s="3" t="s">
        <v>298</v>
      </c>
      <c r="D38" s="3" t="s">
        <v>82</v>
      </c>
      <c r="E38" s="3" t="s">
        <v>202</v>
      </c>
      <c r="F38" s="3" t="s">
        <v>299</v>
      </c>
      <c r="G38" s="20" t="s">
        <v>289</v>
      </c>
      <c r="H38" s="11" t="s">
        <v>460</v>
      </c>
      <c r="I38" s="11" t="s">
        <v>293</v>
      </c>
      <c r="J38" s="3" t="s">
        <v>474</v>
      </c>
      <c r="K38" s="21" t="s">
        <v>68</v>
      </c>
      <c r="L38" s="21" t="s">
        <v>118</v>
      </c>
      <c r="M38" s="21" t="s">
        <v>282</v>
      </c>
      <c r="N38" s="26" t="s">
        <v>197</v>
      </c>
      <c r="O38" s="26" t="s">
        <v>284</v>
      </c>
      <c r="P38" s="31" t="s">
        <v>105</v>
      </c>
      <c r="Q38" s="10" t="s">
        <v>308</v>
      </c>
      <c r="R38" s="20" t="s">
        <v>311</v>
      </c>
      <c r="S38" s="11" t="s">
        <v>539</v>
      </c>
      <c r="T38" s="11" t="s">
        <v>432</v>
      </c>
      <c r="U38" s="10" t="s">
        <v>795</v>
      </c>
      <c r="V38" s="31" t="s">
        <v>825</v>
      </c>
      <c r="W38" s="46" t="s">
        <v>194</v>
      </c>
      <c r="X38" s="20" t="s">
        <v>430</v>
      </c>
      <c r="Y38" s="11" t="s">
        <v>298</v>
      </c>
    </row>
    <row r="39" spans="1:25" x14ac:dyDescent="0.25">
      <c r="A39" s="11" t="s">
        <v>82</v>
      </c>
      <c r="B39" s="11" t="s">
        <v>347</v>
      </c>
      <c r="C39" s="3" t="s">
        <v>303</v>
      </c>
      <c r="D39" s="3" t="s">
        <v>89</v>
      </c>
      <c r="E39" s="3" t="s">
        <v>205</v>
      </c>
      <c r="F39" s="3" t="s">
        <v>200</v>
      </c>
      <c r="G39" s="20" t="s">
        <v>292</v>
      </c>
      <c r="H39" s="11" t="s">
        <v>339</v>
      </c>
      <c r="I39" s="11" t="s">
        <v>294</v>
      </c>
      <c r="J39" s="3" t="s">
        <v>194</v>
      </c>
      <c r="K39" s="21" t="s">
        <v>74</v>
      </c>
      <c r="L39" s="21" t="s">
        <v>126</v>
      </c>
      <c r="M39" s="21" t="s">
        <v>283</v>
      </c>
      <c r="N39" s="26" t="s">
        <v>264</v>
      </c>
      <c r="O39" s="26" t="s">
        <v>285</v>
      </c>
      <c r="P39" s="31" t="s">
        <v>273</v>
      </c>
      <c r="Q39" s="10" t="s">
        <v>310</v>
      </c>
      <c r="R39" s="20" t="s">
        <v>313</v>
      </c>
      <c r="S39" s="11" t="s">
        <v>307</v>
      </c>
      <c r="U39" s="10" t="s">
        <v>298</v>
      </c>
      <c r="V39" s="31" t="s">
        <v>272</v>
      </c>
      <c r="W39" s="46" t="s">
        <v>294</v>
      </c>
      <c r="Y39" s="11" t="s">
        <v>308</v>
      </c>
    </row>
    <row r="40" spans="1:25" x14ac:dyDescent="0.25">
      <c r="A40" s="11" t="s">
        <v>320</v>
      </c>
      <c r="B40" s="11" t="s">
        <v>346</v>
      </c>
      <c r="C40" s="3" t="s">
        <v>479</v>
      </c>
      <c r="D40" s="3" t="s">
        <v>339</v>
      </c>
      <c r="E40" s="3" t="s">
        <v>474</v>
      </c>
      <c r="F40" s="3" t="s">
        <v>303</v>
      </c>
      <c r="G40" s="20" t="s">
        <v>293</v>
      </c>
      <c r="H40" s="11" t="s">
        <v>688</v>
      </c>
      <c r="I40" s="11" t="s">
        <v>298</v>
      </c>
      <c r="J40" s="3" t="s">
        <v>706</v>
      </c>
      <c r="K40" s="21" t="s">
        <v>317</v>
      </c>
      <c r="L40" s="21" t="s">
        <v>57</v>
      </c>
      <c r="M40" s="21" t="s">
        <v>284</v>
      </c>
      <c r="N40" s="26" t="s">
        <v>537</v>
      </c>
      <c r="O40" s="26" t="s">
        <v>633</v>
      </c>
      <c r="P40" s="31" t="s">
        <v>274</v>
      </c>
      <c r="Q40" s="10" t="s">
        <v>317</v>
      </c>
      <c r="R40" s="20" t="s">
        <v>65</v>
      </c>
      <c r="S40" s="11" t="s">
        <v>308</v>
      </c>
      <c r="U40" s="10" t="s">
        <v>200</v>
      </c>
      <c r="V40" s="31" t="s">
        <v>826</v>
      </c>
      <c r="W40" s="46" t="s">
        <v>298</v>
      </c>
      <c r="Y40" s="11" t="s">
        <v>671</v>
      </c>
    </row>
    <row r="41" spans="1:25" x14ac:dyDescent="0.25">
      <c r="A41" s="11" t="s">
        <v>89</v>
      </c>
      <c r="B41" s="11" t="s">
        <v>349</v>
      </c>
      <c r="C41" s="3" t="s">
        <v>306</v>
      </c>
      <c r="D41" s="3" t="s">
        <v>146</v>
      </c>
      <c r="E41" s="3" t="s">
        <v>194</v>
      </c>
      <c r="F41" s="3" t="s">
        <v>306</v>
      </c>
      <c r="G41" s="20" t="s">
        <v>298</v>
      </c>
      <c r="H41" s="11" t="s">
        <v>337</v>
      </c>
      <c r="I41" s="11" t="s">
        <v>307</v>
      </c>
      <c r="J41" s="3" t="s">
        <v>508</v>
      </c>
      <c r="K41" s="21" t="s">
        <v>82</v>
      </c>
      <c r="L41" s="21" t="s">
        <v>58</v>
      </c>
      <c r="M41" s="21" t="s">
        <v>285</v>
      </c>
      <c r="N41" s="26" t="s">
        <v>736</v>
      </c>
      <c r="O41" s="26" t="s">
        <v>202</v>
      </c>
      <c r="P41" s="31" t="s">
        <v>522</v>
      </c>
      <c r="Q41" s="10" t="s">
        <v>320</v>
      </c>
      <c r="R41" s="20" t="s">
        <v>67</v>
      </c>
      <c r="S41" s="11" t="s">
        <v>310</v>
      </c>
      <c r="U41" s="10" t="s">
        <v>303</v>
      </c>
      <c r="V41" s="31" t="s">
        <v>446</v>
      </c>
      <c r="W41" s="46" t="s">
        <v>299</v>
      </c>
      <c r="Y41" s="11" t="s">
        <v>311</v>
      </c>
    </row>
    <row r="42" spans="1:25" x14ac:dyDescent="0.25">
      <c r="A42" s="11" t="s">
        <v>335</v>
      </c>
      <c r="B42" s="11" t="s">
        <v>104</v>
      </c>
      <c r="C42" s="3" t="s">
        <v>308</v>
      </c>
      <c r="D42" s="3" t="s">
        <v>100</v>
      </c>
      <c r="E42" s="3" t="s">
        <v>290</v>
      </c>
      <c r="F42" s="3" t="s">
        <v>539</v>
      </c>
      <c r="G42" s="20" t="s">
        <v>299</v>
      </c>
      <c r="H42" s="11" t="s">
        <v>100</v>
      </c>
      <c r="I42" s="11" t="s">
        <v>308</v>
      </c>
      <c r="J42" s="3" t="s">
        <v>293</v>
      </c>
      <c r="K42" s="21" t="s">
        <v>712</v>
      </c>
      <c r="L42" s="21" t="s">
        <v>374</v>
      </c>
      <c r="M42" s="21" t="s">
        <v>201</v>
      </c>
      <c r="N42" s="26" t="s">
        <v>22</v>
      </c>
      <c r="O42" s="26" t="s">
        <v>473</v>
      </c>
      <c r="P42" s="31" t="s">
        <v>277</v>
      </c>
      <c r="Q42" s="10" t="s">
        <v>319</v>
      </c>
      <c r="R42" s="20" t="s">
        <v>577</v>
      </c>
      <c r="S42" s="11" t="s">
        <v>311</v>
      </c>
      <c r="U42" s="10" t="s">
        <v>308</v>
      </c>
      <c r="V42" s="31" t="s">
        <v>814</v>
      </c>
      <c r="W42" s="46" t="s">
        <v>200</v>
      </c>
      <c r="Y42" s="11" t="s">
        <v>312</v>
      </c>
    </row>
    <row r="43" spans="1:25" x14ac:dyDescent="0.25">
      <c r="A43" s="11" t="s">
        <v>329</v>
      </c>
      <c r="B43" s="11" t="s">
        <v>54</v>
      </c>
      <c r="C43" s="3" t="s">
        <v>671</v>
      </c>
      <c r="D43" s="3" t="s">
        <v>347</v>
      </c>
      <c r="E43" s="3" t="s">
        <v>292</v>
      </c>
      <c r="F43" s="3" t="s">
        <v>307</v>
      </c>
      <c r="G43" s="20" t="s">
        <v>306</v>
      </c>
      <c r="H43" s="11" t="s">
        <v>347</v>
      </c>
      <c r="I43" s="11" t="s">
        <v>309</v>
      </c>
      <c r="J43" s="3" t="s">
        <v>294</v>
      </c>
      <c r="K43" s="21" t="s">
        <v>86</v>
      </c>
      <c r="L43" s="21" t="s">
        <v>218</v>
      </c>
      <c r="M43" s="21" t="s">
        <v>435</v>
      </c>
      <c r="N43" s="26" t="s">
        <v>265</v>
      </c>
      <c r="O43" s="26" t="s">
        <v>205</v>
      </c>
      <c r="P43" s="31" t="s">
        <v>278</v>
      </c>
      <c r="Q43" s="10" t="s">
        <v>335</v>
      </c>
      <c r="R43" s="20" t="s">
        <v>511</v>
      </c>
      <c r="S43" s="11" t="s">
        <v>75</v>
      </c>
      <c r="U43" s="10" t="s">
        <v>311</v>
      </c>
      <c r="V43" s="31" t="s">
        <v>831</v>
      </c>
      <c r="W43" s="46" t="s">
        <v>303</v>
      </c>
      <c r="Y43" s="11" t="s">
        <v>313</v>
      </c>
    </row>
    <row r="44" spans="1:25" x14ac:dyDescent="0.25">
      <c r="A44" s="11" t="s">
        <v>90</v>
      </c>
      <c r="B44" s="11" t="s">
        <v>448</v>
      </c>
      <c r="C44" s="3" t="s">
        <v>64</v>
      </c>
      <c r="D44" s="3" t="s">
        <v>346</v>
      </c>
      <c r="E44" s="3" t="s">
        <v>298</v>
      </c>
      <c r="F44" s="3" t="s">
        <v>308</v>
      </c>
      <c r="G44" s="20" t="s">
        <v>567</v>
      </c>
      <c r="H44" s="11" t="s">
        <v>102</v>
      </c>
      <c r="I44" s="11" t="s">
        <v>310</v>
      </c>
      <c r="J44" s="3" t="s">
        <v>298</v>
      </c>
      <c r="K44" s="21" t="s">
        <v>334</v>
      </c>
      <c r="L44" s="21" t="s">
        <v>385</v>
      </c>
      <c r="M44" s="21" t="s">
        <v>486</v>
      </c>
      <c r="N44" s="26" t="s">
        <v>504</v>
      </c>
      <c r="O44" s="26" t="s">
        <v>194</v>
      </c>
      <c r="P44" s="31" t="s">
        <v>279</v>
      </c>
      <c r="Q44" s="10" t="s">
        <v>338</v>
      </c>
      <c r="R44" s="20" t="s">
        <v>317</v>
      </c>
      <c r="S44" s="11" t="s">
        <v>511</v>
      </c>
      <c r="U44" s="10" t="s">
        <v>312</v>
      </c>
      <c r="V44" s="31" t="s">
        <v>277</v>
      </c>
      <c r="W44" s="46" t="s">
        <v>539</v>
      </c>
      <c r="Y44" s="11" t="s">
        <v>64</v>
      </c>
    </row>
    <row r="45" spans="1:25" x14ac:dyDescent="0.25">
      <c r="A45" s="11" t="s">
        <v>347</v>
      </c>
      <c r="B45" s="11" t="s">
        <v>106</v>
      </c>
      <c r="C45" s="3" t="s">
        <v>68</v>
      </c>
      <c r="D45" s="3" t="s">
        <v>106</v>
      </c>
      <c r="E45" s="3" t="s">
        <v>307</v>
      </c>
      <c r="F45" s="3" t="s">
        <v>64</v>
      </c>
      <c r="G45" s="20" t="s">
        <v>308</v>
      </c>
      <c r="H45" s="11" t="s">
        <v>469</v>
      </c>
      <c r="I45" s="11" t="s">
        <v>213</v>
      </c>
      <c r="J45" s="3" t="s">
        <v>200</v>
      </c>
      <c r="K45" s="21" t="s">
        <v>559</v>
      </c>
      <c r="L45" s="21" t="s">
        <v>466</v>
      </c>
      <c r="M45" s="21" t="s">
        <v>205</v>
      </c>
      <c r="N45" s="26" t="s">
        <v>723</v>
      </c>
      <c r="O45" s="26" t="s">
        <v>508</v>
      </c>
      <c r="P45" s="31" t="s">
        <v>724</v>
      </c>
      <c r="Q45" s="10" t="s">
        <v>727</v>
      </c>
      <c r="R45" s="20" t="s">
        <v>331</v>
      </c>
      <c r="S45" s="11" t="s">
        <v>316</v>
      </c>
      <c r="U45" s="10" t="s">
        <v>313</v>
      </c>
      <c r="V45" s="31" t="s">
        <v>278</v>
      </c>
      <c r="W45" s="46" t="s">
        <v>307</v>
      </c>
      <c r="Y45" s="11" t="s">
        <v>65</v>
      </c>
    </row>
    <row r="46" spans="1:25" x14ac:dyDescent="0.25">
      <c r="A46" s="11" t="s">
        <v>346</v>
      </c>
      <c r="B46" s="11" t="s">
        <v>55</v>
      </c>
      <c r="C46" s="3" t="s">
        <v>570</v>
      </c>
      <c r="D46" s="3" t="s">
        <v>55</v>
      </c>
      <c r="E46" s="3" t="s">
        <v>308</v>
      </c>
      <c r="F46" s="3" t="s">
        <v>68</v>
      </c>
      <c r="G46" s="20" t="s">
        <v>310</v>
      </c>
      <c r="H46" s="11" t="s">
        <v>106</v>
      </c>
      <c r="I46" s="11" t="s">
        <v>145</v>
      </c>
      <c r="J46" s="3" t="s">
        <v>539</v>
      </c>
      <c r="K46" s="21" t="s">
        <v>323</v>
      </c>
      <c r="L46" s="21" t="s">
        <v>136</v>
      </c>
      <c r="M46" s="21" t="s">
        <v>474</v>
      </c>
      <c r="N46" s="26" t="s">
        <v>756</v>
      </c>
      <c r="O46" s="26" t="s">
        <v>551</v>
      </c>
      <c r="P46" s="31" t="s">
        <v>281</v>
      </c>
      <c r="Q46" s="10" t="s">
        <v>472</v>
      </c>
      <c r="R46" s="20" t="s">
        <v>334</v>
      </c>
      <c r="S46" s="11" t="s">
        <v>317</v>
      </c>
      <c r="U46" s="10" t="s">
        <v>65</v>
      </c>
      <c r="V46" s="31" t="s">
        <v>280</v>
      </c>
      <c r="W46" s="46" t="s">
        <v>308</v>
      </c>
      <c r="Y46" s="11" t="s">
        <v>70</v>
      </c>
    </row>
    <row r="47" spans="1:25" x14ac:dyDescent="0.25">
      <c r="A47" s="11" t="s">
        <v>104</v>
      </c>
      <c r="B47" s="11" t="s">
        <v>514</v>
      </c>
      <c r="C47" s="3" t="s">
        <v>71</v>
      </c>
      <c r="D47" s="3" t="s">
        <v>358</v>
      </c>
      <c r="E47" s="3" t="s">
        <v>310</v>
      </c>
      <c r="F47" s="3" t="s">
        <v>71</v>
      </c>
      <c r="G47" s="20" t="s">
        <v>311</v>
      </c>
      <c r="H47" s="11" t="s">
        <v>55</v>
      </c>
      <c r="I47" s="11" t="s">
        <v>51</v>
      </c>
      <c r="J47" s="3" t="s">
        <v>307</v>
      </c>
      <c r="K47" s="21" t="s">
        <v>460</v>
      </c>
      <c r="L47" s="21" t="s">
        <v>390</v>
      </c>
      <c r="M47" s="21" t="s">
        <v>194</v>
      </c>
      <c r="N47" s="26" t="s">
        <v>266</v>
      </c>
      <c r="O47" s="26" t="s">
        <v>289</v>
      </c>
      <c r="P47" s="31" t="s">
        <v>282</v>
      </c>
      <c r="Q47" s="10" t="s">
        <v>96</v>
      </c>
      <c r="R47" s="20" t="s">
        <v>94</v>
      </c>
      <c r="S47" s="11" t="s">
        <v>82</v>
      </c>
      <c r="U47" s="10" t="s">
        <v>67</v>
      </c>
      <c r="V47" s="31" t="s">
        <v>282</v>
      </c>
      <c r="W47" s="46" t="s">
        <v>310</v>
      </c>
      <c r="Y47" s="11" t="s">
        <v>71</v>
      </c>
    </row>
    <row r="48" spans="1:25" x14ac:dyDescent="0.25">
      <c r="A48" s="11" t="s">
        <v>613</v>
      </c>
      <c r="B48" s="11" t="s">
        <v>215</v>
      </c>
      <c r="C48" s="3" t="s">
        <v>74</v>
      </c>
      <c r="D48" s="3" t="s">
        <v>85</v>
      </c>
      <c r="E48" s="3" t="s">
        <v>311</v>
      </c>
      <c r="F48" s="3" t="s">
        <v>73</v>
      </c>
      <c r="G48" s="20" t="s">
        <v>71</v>
      </c>
      <c r="H48" s="11" t="s">
        <v>109</v>
      </c>
      <c r="I48" s="11" t="s">
        <v>702</v>
      </c>
      <c r="J48" s="3" t="s">
        <v>308</v>
      </c>
      <c r="K48" s="21" t="s">
        <v>340</v>
      </c>
      <c r="L48" s="21" t="s">
        <v>248</v>
      </c>
      <c r="M48" s="21" t="s">
        <v>508</v>
      </c>
      <c r="N48" s="26" t="s">
        <v>737</v>
      </c>
      <c r="O48" s="26" t="s">
        <v>290</v>
      </c>
      <c r="P48" s="31" t="s">
        <v>284</v>
      </c>
      <c r="Q48" s="10" t="s">
        <v>512</v>
      </c>
      <c r="R48" s="20" t="s">
        <v>772</v>
      </c>
      <c r="S48" s="11" t="s">
        <v>334</v>
      </c>
      <c r="U48" s="10" t="s">
        <v>75</v>
      </c>
      <c r="V48" s="31" t="s">
        <v>283</v>
      </c>
      <c r="W48" s="46" t="s">
        <v>312</v>
      </c>
      <c r="Y48" s="11" t="s">
        <v>807</v>
      </c>
    </row>
    <row r="49" spans="1:25" x14ac:dyDescent="0.25">
      <c r="A49" s="11" t="s">
        <v>543</v>
      </c>
      <c r="B49" s="11" t="s">
        <v>356</v>
      </c>
      <c r="C49" s="3" t="s">
        <v>75</v>
      </c>
      <c r="D49" s="3" t="s">
        <v>355</v>
      </c>
      <c r="E49" s="3" t="s">
        <v>145</v>
      </c>
      <c r="F49" s="3" t="s">
        <v>74</v>
      </c>
      <c r="G49" s="20" t="s">
        <v>76</v>
      </c>
      <c r="H49" s="11" t="s">
        <v>545</v>
      </c>
      <c r="I49" s="11" t="s">
        <v>75</v>
      </c>
      <c r="J49" s="3" t="s">
        <v>310</v>
      </c>
      <c r="K49" s="21" t="s">
        <v>96</v>
      </c>
      <c r="L49" s="21" t="s">
        <v>247</v>
      </c>
      <c r="M49" s="21" t="s">
        <v>289</v>
      </c>
      <c r="N49" s="26" t="s">
        <v>63</v>
      </c>
      <c r="O49" s="26" t="s">
        <v>292</v>
      </c>
      <c r="P49" s="31" t="s">
        <v>285</v>
      </c>
      <c r="Q49" s="10" t="s">
        <v>448</v>
      </c>
      <c r="R49" s="20" t="s">
        <v>100</v>
      </c>
      <c r="S49" s="11" t="s">
        <v>552</v>
      </c>
      <c r="U49" s="10" t="s">
        <v>511</v>
      </c>
      <c r="V49" s="31" t="s">
        <v>284</v>
      </c>
      <c r="W49" s="46" t="s">
        <v>64</v>
      </c>
      <c r="Y49" s="11" t="s">
        <v>74</v>
      </c>
    </row>
    <row r="50" spans="1:25" x14ac:dyDescent="0.25">
      <c r="A50" s="11" t="s">
        <v>109</v>
      </c>
      <c r="B50" s="11" t="s">
        <v>357</v>
      </c>
      <c r="C50" s="3" t="s">
        <v>207</v>
      </c>
      <c r="D50" s="3" t="s">
        <v>357</v>
      </c>
      <c r="E50" s="3" t="s">
        <v>70</v>
      </c>
      <c r="F50" s="3" t="s">
        <v>75</v>
      </c>
      <c r="G50" s="20" t="s">
        <v>316</v>
      </c>
      <c r="H50" s="11" t="s">
        <v>470</v>
      </c>
      <c r="I50" s="11" t="s">
        <v>317</v>
      </c>
      <c r="J50" s="3" t="s">
        <v>75</v>
      </c>
      <c r="K50" s="21" t="s">
        <v>100</v>
      </c>
      <c r="L50" s="21" t="s">
        <v>401</v>
      </c>
      <c r="M50" s="21" t="s">
        <v>290</v>
      </c>
      <c r="N50" s="26" t="s">
        <v>447</v>
      </c>
      <c r="O50" s="26" t="s">
        <v>294</v>
      </c>
      <c r="P50" s="31" t="s">
        <v>633</v>
      </c>
      <c r="Q50" s="10" t="s">
        <v>358</v>
      </c>
      <c r="R50" s="20" t="s">
        <v>783</v>
      </c>
      <c r="S50" s="11" t="s">
        <v>323</v>
      </c>
      <c r="U50" s="10" t="s">
        <v>317</v>
      </c>
      <c r="V50" s="31" t="s">
        <v>285</v>
      </c>
      <c r="W50" s="46" t="s">
        <v>68</v>
      </c>
      <c r="Y50" s="11" t="s">
        <v>255</v>
      </c>
    </row>
    <row r="51" spans="1:25" x14ac:dyDescent="0.25">
      <c r="A51" s="11" t="s">
        <v>356</v>
      </c>
      <c r="B51" s="11" t="s">
        <v>253</v>
      </c>
      <c r="C51" s="3" t="s">
        <v>317</v>
      </c>
      <c r="D51" s="3" t="s">
        <v>360</v>
      </c>
      <c r="E51" s="3" t="s">
        <v>77</v>
      </c>
      <c r="F51" s="3" t="s">
        <v>511</v>
      </c>
      <c r="G51" s="20" t="s">
        <v>89</v>
      </c>
      <c r="H51" s="11" t="s">
        <v>110</v>
      </c>
      <c r="I51" s="11" t="s">
        <v>320</v>
      </c>
      <c r="J51" s="3" t="s">
        <v>511</v>
      </c>
      <c r="K51" s="21" t="s">
        <v>347</v>
      </c>
      <c r="L51" s="21" t="s">
        <v>403</v>
      </c>
      <c r="M51" s="21" t="s">
        <v>292</v>
      </c>
      <c r="N51" s="26" t="s">
        <v>267</v>
      </c>
      <c r="O51" s="26" t="s">
        <v>584</v>
      </c>
      <c r="P51" s="31" t="s">
        <v>202</v>
      </c>
      <c r="Q51" s="10" t="s">
        <v>351</v>
      </c>
      <c r="R51" s="20" t="s">
        <v>349</v>
      </c>
      <c r="S51" s="11" t="s">
        <v>328</v>
      </c>
      <c r="U51" s="10" t="s">
        <v>318</v>
      </c>
      <c r="V51" s="31" t="s">
        <v>435</v>
      </c>
      <c r="W51" s="46" t="s">
        <v>74</v>
      </c>
      <c r="Y51" s="11" t="s">
        <v>75</v>
      </c>
    </row>
    <row r="52" spans="1:25" x14ac:dyDescent="0.25">
      <c r="A52" s="11" t="s">
        <v>357</v>
      </c>
      <c r="B52" s="11" t="s">
        <v>361</v>
      </c>
      <c r="C52" s="3" t="s">
        <v>318</v>
      </c>
      <c r="D52" s="3" t="s">
        <v>253</v>
      </c>
      <c r="E52" s="3" t="s">
        <v>317</v>
      </c>
      <c r="F52" s="3" t="s">
        <v>315</v>
      </c>
      <c r="G52" s="20" t="s">
        <v>335</v>
      </c>
      <c r="H52" s="11" t="s">
        <v>253</v>
      </c>
      <c r="I52" s="11" t="s">
        <v>319</v>
      </c>
      <c r="J52" s="3" t="s">
        <v>315</v>
      </c>
      <c r="K52" s="21" t="s">
        <v>346</v>
      </c>
      <c r="L52" s="21" t="s">
        <v>407</v>
      </c>
      <c r="M52" s="21" t="s">
        <v>291</v>
      </c>
      <c r="N52" s="26" t="s">
        <v>507</v>
      </c>
      <c r="O52" s="26" t="s">
        <v>298</v>
      </c>
      <c r="P52" s="31" t="s">
        <v>205</v>
      </c>
      <c r="Q52" s="10" t="s">
        <v>354</v>
      </c>
      <c r="R52" s="20" t="s">
        <v>101</v>
      </c>
      <c r="S52" s="11" t="s">
        <v>337</v>
      </c>
      <c r="U52" s="18" t="s">
        <v>642</v>
      </c>
      <c r="V52" s="33" t="s">
        <v>286</v>
      </c>
      <c r="W52" s="46" t="s">
        <v>75</v>
      </c>
      <c r="Y52" s="11" t="s">
        <v>511</v>
      </c>
    </row>
    <row r="53" spans="1:25" x14ac:dyDescent="0.25">
      <c r="A53" s="11" t="s">
        <v>359</v>
      </c>
      <c r="B53" s="11" t="s">
        <v>125</v>
      </c>
      <c r="C53" s="3" t="s">
        <v>82</v>
      </c>
      <c r="D53" s="3" t="s">
        <v>125</v>
      </c>
      <c r="E53" s="3" t="s">
        <v>485</v>
      </c>
      <c r="F53" s="3" t="s">
        <v>207</v>
      </c>
      <c r="G53" s="20" t="s">
        <v>339</v>
      </c>
      <c r="H53" s="11" t="s">
        <v>123</v>
      </c>
      <c r="I53" s="11" t="s">
        <v>332</v>
      </c>
      <c r="J53" s="3" t="s">
        <v>214</v>
      </c>
      <c r="K53" s="21" t="s">
        <v>349</v>
      </c>
      <c r="L53" s="21" t="s">
        <v>21</v>
      </c>
      <c r="M53" s="21" t="s">
        <v>293</v>
      </c>
      <c r="N53" s="26" t="s">
        <v>62</v>
      </c>
      <c r="O53" s="26" t="s">
        <v>564</v>
      </c>
      <c r="P53" s="31" t="s">
        <v>508</v>
      </c>
      <c r="Q53" s="10" t="s">
        <v>360</v>
      </c>
      <c r="R53" s="20" t="s">
        <v>350</v>
      </c>
      <c r="S53" s="11" t="s">
        <v>342</v>
      </c>
      <c r="U53" s="10" t="s">
        <v>331</v>
      </c>
      <c r="V53" s="31" t="s">
        <v>827</v>
      </c>
      <c r="W53" s="46" t="s">
        <v>317</v>
      </c>
      <c r="Y53" s="11" t="s">
        <v>77</v>
      </c>
    </row>
    <row r="54" spans="1:25" x14ac:dyDescent="0.25">
      <c r="A54" s="11" t="s">
        <v>110</v>
      </c>
      <c r="B54" s="11" t="s">
        <v>365</v>
      </c>
      <c r="C54" s="3" t="s">
        <v>89</v>
      </c>
      <c r="D54" s="3" t="s">
        <v>365</v>
      </c>
      <c r="E54" s="3" t="s">
        <v>89</v>
      </c>
      <c r="F54" s="3" t="s">
        <v>317</v>
      </c>
      <c r="G54" s="20" t="s">
        <v>94</v>
      </c>
      <c r="H54" s="11" t="s">
        <v>216</v>
      </c>
      <c r="I54" s="11" t="s">
        <v>338</v>
      </c>
      <c r="J54" s="3" t="s">
        <v>317</v>
      </c>
      <c r="K54" s="21" t="s">
        <v>101</v>
      </c>
      <c r="L54" s="21" t="s">
        <v>420</v>
      </c>
      <c r="M54" s="21" t="s">
        <v>294</v>
      </c>
      <c r="N54" s="26" t="s">
        <v>689</v>
      </c>
      <c r="O54" s="26" t="s">
        <v>307</v>
      </c>
      <c r="P54" s="31" t="s">
        <v>289</v>
      </c>
      <c r="Q54" s="10" t="s">
        <v>470</v>
      </c>
      <c r="R54" s="20" t="s">
        <v>784</v>
      </c>
      <c r="S54" s="11" t="s">
        <v>80</v>
      </c>
      <c r="U54" s="10" t="s">
        <v>332</v>
      </c>
      <c r="V54" s="31" t="s">
        <v>194</v>
      </c>
      <c r="W54" s="46" t="s">
        <v>82</v>
      </c>
      <c r="Y54" s="11" t="s">
        <v>317</v>
      </c>
    </row>
    <row r="55" spans="1:25" x14ac:dyDescent="0.25">
      <c r="A55" s="11" t="s">
        <v>654</v>
      </c>
      <c r="B55" s="11" t="s">
        <v>57</v>
      </c>
      <c r="C55" s="3" t="s">
        <v>332</v>
      </c>
      <c r="D55" s="3" t="s">
        <v>58</v>
      </c>
      <c r="E55" s="3" t="s">
        <v>335</v>
      </c>
      <c r="F55" s="3" t="s">
        <v>82</v>
      </c>
      <c r="G55" s="20" t="s">
        <v>100</v>
      </c>
      <c r="H55" s="11" t="s">
        <v>365</v>
      </c>
      <c r="I55" s="11" t="s">
        <v>323</v>
      </c>
      <c r="J55" s="3" t="s">
        <v>82</v>
      </c>
      <c r="K55" s="21" t="s">
        <v>104</v>
      </c>
      <c r="L55" s="21" t="s">
        <v>426</v>
      </c>
      <c r="M55" s="21" t="s">
        <v>298</v>
      </c>
      <c r="N55" s="26" t="s">
        <v>49</v>
      </c>
      <c r="O55" s="26" t="s">
        <v>308</v>
      </c>
      <c r="P55" s="31" t="s">
        <v>292</v>
      </c>
      <c r="Q55" s="10" t="s">
        <v>110</v>
      </c>
      <c r="R55" s="20" t="s">
        <v>106</v>
      </c>
      <c r="S55" s="11" t="s">
        <v>100</v>
      </c>
      <c r="U55" s="10" t="s">
        <v>324</v>
      </c>
      <c r="V55" s="31" t="s">
        <v>706</v>
      </c>
      <c r="W55" s="46" t="s">
        <v>331</v>
      </c>
      <c r="Y55" s="11" t="s">
        <v>318</v>
      </c>
    </row>
    <row r="56" spans="1:25" x14ac:dyDescent="0.25">
      <c r="A56" s="11" t="s">
        <v>253</v>
      </c>
      <c r="B56" s="11" t="s">
        <v>371</v>
      </c>
      <c r="C56" s="3" t="s">
        <v>335</v>
      </c>
      <c r="D56" s="3" t="s">
        <v>374</v>
      </c>
      <c r="E56" s="3" t="s">
        <v>323</v>
      </c>
      <c r="F56" s="3" t="s">
        <v>89</v>
      </c>
      <c r="G56" s="20" t="s">
        <v>346</v>
      </c>
      <c r="H56" s="11" t="s">
        <v>57</v>
      </c>
      <c r="I56" s="11" t="s">
        <v>327</v>
      </c>
      <c r="J56" s="3" t="s">
        <v>320</v>
      </c>
      <c r="K56" s="21" t="s">
        <v>54</v>
      </c>
      <c r="L56" s="21" t="s">
        <v>430</v>
      </c>
      <c r="M56" s="21" t="s">
        <v>299</v>
      </c>
      <c r="N56" s="26" t="s">
        <v>44</v>
      </c>
      <c r="O56" s="26" t="s">
        <v>310</v>
      </c>
      <c r="P56" s="31" t="s">
        <v>293</v>
      </c>
      <c r="Q56" s="10" t="s">
        <v>119</v>
      </c>
      <c r="R56" s="20" t="s">
        <v>515</v>
      </c>
      <c r="S56" s="11" t="s">
        <v>346</v>
      </c>
      <c r="U56" s="10" t="s">
        <v>746</v>
      </c>
      <c r="V56" s="31" t="s">
        <v>508</v>
      </c>
      <c r="W56" s="46" t="s">
        <v>90</v>
      </c>
      <c r="Y56" s="11" t="s">
        <v>82</v>
      </c>
    </row>
    <row r="57" spans="1:25" x14ac:dyDescent="0.25">
      <c r="A57" s="11" t="s">
        <v>123</v>
      </c>
      <c r="B57" s="11" t="s">
        <v>58</v>
      </c>
      <c r="C57" s="3" t="s">
        <v>324</v>
      </c>
      <c r="D57" s="3" t="s">
        <v>379</v>
      </c>
      <c r="E57" s="3" t="s">
        <v>327</v>
      </c>
      <c r="F57" s="3" t="s">
        <v>682</v>
      </c>
      <c r="G57" s="20" t="s">
        <v>253</v>
      </c>
      <c r="H57" s="11" t="s">
        <v>131</v>
      </c>
      <c r="I57" s="11" t="s">
        <v>472</v>
      </c>
      <c r="J57" s="3" t="s">
        <v>89</v>
      </c>
      <c r="K57" s="21" t="s">
        <v>192</v>
      </c>
      <c r="M57" s="21" t="s">
        <v>303</v>
      </c>
      <c r="N57" s="26" t="s">
        <v>738</v>
      </c>
      <c r="O57" s="26" t="s">
        <v>312</v>
      </c>
      <c r="P57" s="30" t="s">
        <v>770</v>
      </c>
      <c r="Q57" s="10" t="s">
        <v>123</v>
      </c>
      <c r="R57" s="20" t="s">
        <v>351</v>
      </c>
      <c r="S57" s="11" t="s">
        <v>101</v>
      </c>
      <c r="U57" s="10" t="s">
        <v>792</v>
      </c>
      <c r="V57" s="31" t="s">
        <v>289</v>
      </c>
      <c r="W57" s="46" t="s">
        <v>339</v>
      </c>
      <c r="Y57" s="11" t="s">
        <v>334</v>
      </c>
    </row>
    <row r="58" spans="1:25" x14ac:dyDescent="0.25">
      <c r="A58" s="11" t="s">
        <v>216</v>
      </c>
      <c r="B58" s="11" t="s">
        <v>374</v>
      </c>
      <c r="C58" s="3" t="s">
        <v>196</v>
      </c>
      <c r="D58" s="3" t="s">
        <v>385</v>
      </c>
      <c r="E58" s="3" t="s">
        <v>196</v>
      </c>
      <c r="F58" s="3" t="s">
        <v>335</v>
      </c>
      <c r="G58" s="20" t="s">
        <v>123</v>
      </c>
      <c r="H58" s="11" t="s">
        <v>133</v>
      </c>
      <c r="I58" s="11" t="s">
        <v>339</v>
      </c>
      <c r="J58" s="3" t="s">
        <v>334</v>
      </c>
      <c r="K58" s="21" t="s">
        <v>358</v>
      </c>
      <c r="M58" s="21" t="s">
        <v>306</v>
      </c>
      <c r="N58" s="26" t="s">
        <v>757</v>
      </c>
      <c r="O58" s="26" t="s">
        <v>65</v>
      </c>
      <c r="P58" s="31" t="s">
        <v>298</v>
      </c>
      <c r="Q58" s="10" t="s">
        <v>369</v>
      </c>
      <c r="R58" s="20" t="s">
        <v>357</v>
      </c>
      <c r="S58" s="11" t="s">
        <v>55</v>
      </c>
      <c r="U58" s="10" t="s">
        <v>526</v>
      </c>
      <c r="V58" s="31" t="s">
        <v>292</v>
      </c>
      <c r="W58" s="46" t="s">
        <v>96</v>
      </c>
      <c r="Y58" s="11" t="s">
        <v>326</v>
      </c>
    </row>
    <row r="59" spans="1:25" x14ac:dyDescent="0.25">
      <c r="A59" s="11" t="s">
        <v>125</v>
      </c>
      <c r="B59" s="11" t="s">
        <v>382</v>
      </c>
      <c r="C59" s="3" t="s">
        <v>339</v>
      </c>
      <c r="D59" s="3" t="s">
        <v>390</v>
      </c>
      <c r="E59" s="3" t="s">
        <v>330</v>
      </c>
      <c r="F59" s="3" t="s">
        <v>339</v>
      </c>
      <c r="G59" s="20" t="s">
        <v>365</v>
      </c>
      <c r="H59" s="11" t="s">
        <v>374</v>
      </c>
      <c r="I59" s="11" t="s">
        <v>337</v>
      </c>
      <c r="J59" s="3" t="s">
        <v>335</v>
      </c>
      <c r="K59" s="21" t="s">
        <v>351</v>
      </c>
      <c r="M59" s="21" t="s">
        <v>307</v>
      </c>
      <c r="N59" s="26" t="s">
        <v>272</v>
      </c>
      <c r="O59" s="26" t="s">
        <v>145</v>
      </c>
      <c r="P59" s="31" t="s">
        <v>303</v>
      </c>
      <c r="Q59" s="18" t="s">
        <v>88</v>
      </c>
      <c r="R59" s="20" t="s">
        <v>589</v>
      </c>
      <c r="S59" s="11" t="s">
        <v>545</v>
      </c>
      <c r="U59" s="10" t="s">
        <v>90</v>
      </c>
      <c r="V59" s="31" t="s">
        <v>291</v>
      </c>
      <c r="W59" s="46" t="s">
        <v>100</v>
      </c>
      <c r="Y59" s="11" t="s">
        <v>792</v>
      </c>
    </row>
    <row r="60" spans="1:25" x14ac:dyDescent="0.25">
      <c r="A60" s="11" t="s">
        <v>365</v>
      </c>
      <c r="B60" s="11" t="s">
        <v>385</v>
      </c>
      <c r="C60" s="3" t="s">
        <v>94</v>
      </c>
      <c r="D60" s="3" t="s">
        <v>546</v>
      </c>
      <c r="E60" s="3" t="s">
        <v>90</v>
      </c>
      <c r="F60" s="3" t="s">
        <v>146</v>
      </c>
      <c r="G60" s="20" t="s">
        <v>368</v>
      </c>
      <c r="H60" s="11" t="s">
        <v>375</v>
      </c>
      <c r="I60" s="11" t="s">
        <v>96</v>
      </c>
      <c r="J60" s="3" t="s">
        <v>323</v>
      </c>
      <c r="K60" s="21" t="s">
        <v>85</v>
      </c>
      <c r="M60" s="21" t="s">
        <v>308</v>
      </c>
      <c r="N60" s="26" t="s">
        <v>134</v>
      </c>
      <c r="O60" s="26" t="s">
        <v>570</v>
      </c>
      <c r="P60" s="31" t="s">
        <v>539</v>
      </c>
      <c r="Q60" s="10" t="s">
        <v>380</v>
      </c>
      <c r="R60" s="20" t="s">
        <v>112</v>
      </c>
      <c r="S60" s="11" t="s">
        <v>351</v>
      </c>
      <c r="U60" s="10" t="s">
        <v>94</v>
      </c>
      <c r="V60" s="31" t="s">
        <v>495</v>
      </c>
      <c r="W60" s="46" t="s">
        <v>346</v>
      </c>
      <c r="Y60" s="11" t="s">
        <v>92</v>
      </c>
    </row>
    <row r="61" spans="1:25" x14ac:dyDescent="0.25">
      <c r="A61" s="11" t="s">
        <v>217</v>
      </c>
      <c r="B61" s="11" t="s">
        <v>466</v>
      </c>
      <c r="C61" s="3" t="s">
        <v>342</v>
      </c>
      <c r="D61" s="3" t="s">
        <v>203</v>
      </c>
      <c r="E61" s="3" t="s">
        <v>339</v>
      </c>
      <c r="F61" s="3" t="s">
        <v>96</v>
      </c>
      <c r="G61" s="20" t="s">
        <v>371</v>
      </c>
      <c r="H61" s="11" t="s">
        <v>376</v>
      </c>
      <c r="I61" s="11" t="s">
        <v>512</v>
      </c>
      <c r="J61" s="3" t="s">
        <v>326</v>
      </c>
      <c r="K61" s="21" t="s">
        <v>355</v>
      </c>
      <c r="M61" s="21" t="s">
        <v>310</v>
      </c>
      <c r="N61" s="26" t="s">
        <v>273</v>
      </c>
      <c r="O61" s="26" t="s">
        <v>70</v>
      </c>
      <c r="P61" s="31" t="s">
        <v>307</v>
      </c>
      <c r="Q61" s="10" t="s">
        <v>383</v>
      </c>
      <c r="R61" s="20" t="s">
        <v>119</v>
      </c>
      <c r="S61" s="11" t="s">
        <v>356</v>
      </c>
      <c r="U61" s="10" t="s">
        <v>95</v>
      </c>
      <c r="V61" s="31" t="s">
        <v>294</v>
      </c>
      <c r="W61" s="46" t="s">
        <v>350</v>
      </c>
      <c r="Y61" s="11" t="s">
        <v>95</v>
      </c>
    </row>
    <row r="62" spans="1:25" x14ac:dyDescent="0.25">
      <c r="A62" s="11" t="s">
        <v>57</v>
      </c>
      <c r="B62" s="11" t="s">
        <v>387</v>
      </c>
      <c r="C62" s="3" t="s">
        <v>80</v>
      </c>
      <c r="D62" s="3" t="s">
        <v>60</v>
      </c>
      <c r="E62" s="3" t="s">
        <v>96</v>
      </c>
      <c r="F62" s="3" t="s">
        <v>100</v>
      </c>
      <c r="G62" s="20" t="s">
        <v>131</v>
      </c>
      <c r="H62" s="11" t="s">
        <v>379</v>
      </c>
      <c r="I62" s="11" t="s">
        <v>100</v>
      </c>
      <c r="J62" s="3" t="s">
        <v>460</v>
      </c>
      <c r="K62" s="21" t="s">
        <v>356</v>
      </c>
      <c r="M62" s="21" t="s">
        <v>213</v>
      </c>
      <c r="N62" s="26" t="s">
        <v>274</v>
      </c>
      <c r="O62" s="26" t="s">
        <v>74</v>
      </c>
      <c r="P62" s="31" t="s">
        <v>308</v>
      </c>
      <c r="Q62" s="10" t="s">
        <v>136</v>
      </c>
      <c r="R62" s="20" t="s">
        <v>57</v>
      </c>
      <c r="S62" s="11" t="s">
        <v>360</v>
      </c>
      <c r="U62" s="10" t="s">
        <v>96</v>
      </c>
      <c r="V62" s="31" t="s">
        <v>817</v>
      </c>
      <c r="W62" s="46" t="s">
        <v>55</v>
      </c>
      <c r="Y62" s="11" t="s">
        <v>96</v>
      </c>
    </row>
    <row r="63" spans="1:25" x14ac:dyDescent="0.25">
      <c r="A63" s="11" t="s">
        <v>15</v>
      </c>
      <c r="B63" s="11" t="s">
        <v>390</v>
      </c>
      <c r="C63" s="3" t="s">
        <v>97</v>
      </c>
      <c r="D63" s="3" t="s">
        <v>247</v>
      </c>
      <c r="E63" s="3" t="s">
        <v>346</v>
      </c>
      <c r="F63" s="3" t="s">
        <v>344</v>
      </c>
      <c r="G63" s="20" t="s">
        <v>133</v>
      </c>
      <c r="H63" s="11" t="s">
        <v>380</v>
      </c>
      <c r="I63" s="11" t="s">
        <v>345</v>
      </c>
      <c r="J63" s="3" t="s">
        <v>339</v>
      </c>
      <c r="K63" s="21" t="s">
        <v>357</v>
      </c>
      <c r="M63" s="21" t="s">
        <v>66</v>
      </c>
      <c r="N63" s="26" t="s">
        <v>681</v>
      </c>
      <c r="O63" s="26" t="s">
        <v>75</v>
      </c>
      <c r="P63" s="35" t="s">
        <v>774</v>
      </c>
      <c r="Q63" s="10" t="s">
        <v>252</v>
      </c>
      <c r="R63" s="20" t="s">
        <v>369</v>
      </c>
      <c r="S63" s="11" t="s">
        <v>117</v>
      </c>
      <c r="U63" s="10" t="s">
        <v>80</v>
      </c>
      <c r="V63" s="31" t="s">
        <v>449</v>
      </c>
      <c r="W63" s="46" t="s">
        <v>517</v>
      </c>
      <c r="Y63" s="11" t="s">
        <v>80</v>
      </c>
    </row>
    <row r="64" spans="1:25" x14ac:dyDescent="0.25">
      <c r="A64" s="11" t="s">
        <v>371</v>
      </c>
      <c r="B64" s="11" t="s">
        <v>143</v>
      </c>
      <c r="C64" s="3" t="s">
        <v>98</v>
      </c>
      <c r="D64" s="3" t="s">
        <v>50</v>
      </c>
      <c r="E64" s="3" t="s">
        <v>697</v>
      </c>
      <c r="F64" s="3" t="s">
        <v>347</v>
      </c>
      <c r="G64" s="20" t="s">
        <v>379</v>
      </c>
      <c r="H64" s="11" t="s">
        <v>381</v>
      </c>
      <c r="I64" s="11" t="s">
        <v>346</v>
      </c>
      <c r="J64" s="3" t="s">
        <v>340</v>
      </c>
      <c r="K64" s="21" t="s">
        <v>360</v>
      </c>
      <c r="M64" s="21" t="s">
        <v>71</v>
      </c>
      <c r="N64" s="26" t="s">
        <v>739</v>
      </c>
      <c r="O64" s="26" t="s">
        <v>76</v>
      </c>
      <c r="P64" s="31" t="s">
        <v>310</v>
      </c>
      <c r="Q64" s="10" t="s">
        <v>144</v>
      </c>
      <c r="R64" s="20" t="s">
        <v>370</v>
      </c>
      <c r="S64" s="11" t="s">
        <v>119</v>
      </c>
      <c r="U64" s="10" t="s">
        <v>343</v>
      </c>
      <c r="V64" s="31" t="s">
        <v>298</v>
      </c>
      <c r="W64" s="46" t="s">
        <v>515</v>
      </c>
      <c r="Y64" s="11" t="s">
        <v>100</v>
      </c>
    </row>
    <row r="65" spans="1:25" x14ac:dyDescent="0.25">
      <c r="A65" s="11" t="s">
        <v>131</v>
      </c>
      <c r="B65" s="11" t="s">
        <v>221</v>
      </c>
      <c r="C65" s="3" t="s">
        <v>100</v>
      </c>
      <c r="D65" s="3" t="s">
        <v>394</v>
      </c>
      <c r="E65" s="3" t="s">
        <v>102</v>
      </c>
      <c r="F65" s="3" t="s">
        <v>346</v>
      </c>
      <c r="G65" s="20" t="s">
        <v>380</v>
      </c>
      <c r="H65" s="11" t="s">
        <v>383</v>
      </c>
      <c r="I65" s="11" t="s">
        <v>349</v>
      </c>
      <c r="J65" s="3" t="s">
        <v>342</v>
      </c>
      <c r="K65" s="21" t="s">
        <v>118</v>
      </c>
      <c r="M65" s="21" t="s">
        <v>75</v>
      </c>
      <c r="N65" s="26" t="s">
        <v>275</v>
      </c>
      <c r="O65" s="26" t="s">
        <v>315</v>
      </c>
      <c r="P65" s="31" t="s">
        <v>311</v>
      </c>
      <c r="Q65" s="10" t="s">
        <v>251</v>
      </c>
      <c r="R65" s="20" t="s">
        <v>15</v>
      </c>
      <c r="S65" s="11" t="s">
        <v>123</v>
      </c>
      <c r="U65" s="10" t="s">
        <v>100</v>
      </c>
      <c r="V65" s="31" t="s">
        <v>299</v>
      </c>
      <c r="W65" s="46" t="s">
        <v>354</v>
      </c>
      <c r="Y65" s="11" t="s">
        <v>346</v>
      </c>
    </row>
    <row r="66" spans="1:25" x14ac:dyDescent="0.25">
      <c r="A66" s="11" t="s">
        <v>58</v>
      </c>
      <c r="B66" s="11" t="s">
        <v>394</v>
      </c>
      <c r="C66" s="3" t="s">
        <v>346</v>
      </c>
      <c r="D66" s="3" t="s">
        <v>393</v>
      </c>
      <c r="E66" s="3" t="s">
        <v>106</v>
      </c>
      <c r="F66" s="3" t="s">
        <v>349</v>
      </c>
      <c r="G66" s="20" t="s">
        <v>381</v>
      </c>
      <c r="H66" s="11" t="s">
        <v>385</v>
      </c>
      <c r="I66" s="11" t="s">
        <v>469</v>
      </c>
      <c r="J66" s="3" t="s">
        <v>96</v>
      </c>
      <c r="K66" s="21" t="s">
        <v>119</v>
      </c>
      <c r="M66" s="21" t="s">
        <v>511</v>
      </c>
      <c r="N66" s="26" t="s">
        <v>278</v>
      </c>
      <c r="O66" s="26" t="s">
        <v>317</v>
      </c>
      <c r="P66" s="31" t="s">
        <v>312</v>
      </c>
      <c r="Q66" s="10" t="s">
        <v>248</v>
      </c>
      <c r="R66" s="20" t="s">
        <v>132</v>
      </c>
      <c r="S66" s="11" t="s">
        <v>365</v>
      </c>
      <c r="U66" s="10" t="s">
        <v>346</v>
      </c>
      <c r="V66" s="31" t="s">
        <v>305</v>
      </c>
      <c r="W66" s="46" t="s">
        <v>356</v>
      </c>
      <c r="Y66" s="11" t="s">
        <v>106</v>
      </c>
    </row>
    <row r="67" spans="1:25" x14ac:dyDescent="0.25">
      <c r="A67" s="11" t="s">
        <v>132</v>
      </c>
      <c r="B67" s="11" t="s">
        <v>395</v>
      </c>
      <c r="C67" s="3" t="s">
        <v>448</v>
      </c>
      <c r="D67" s="3" t="s">
        <v>395</v>
      </c>
      <c r="E67" s="3" t="s">
        <v>55</v>
      </c>
      <c r="F67" s="3" t="s">
        <v>102</v>
      </c>
      <c r="G67" s="20" t="s">
        <v>385</v>
      </c>
      <c r="H67" s="11" t="s">
        <v>136</v>
      </c>
      <c r="I67" s="11" t="s">
        <v>514</v>
      </c>
      <c r="J67" s="3" t="s">
        <v>100</v>
      </c>
      <c r="K67" s="21" t="s">
        <v>365</v>
      </c>
      <c r="M67" s="21" t="s">
        <v>317</v>
      </c>
      <c r="N67" s="26" t="s">
        <v>279</v>
      </c>
      <c r="O67" s="26" t="s">
        <v>318</v>
      </c>
      <c r="P67" s="31" t="s">
        <v>313</v>
      </c>
      <c r="Q67" s="18" t="s">
        <v>649</v>
      </c>
      <c r="R67" s="20" t="s">
        <v>374</v>
      </c>
      <c r="S67" s="11" t="s">
        <v>369</v>
      </c>
      <c r="U67" s="10" t="s">
        <v>350</v>
      </c>
      <c r="V67" s="31" t="s">
        <v>307</v>
      </c>
      <c r="W67" s="46" t="s">
        <v>360</v>
      </c>
      <c r="Y67" s="11" t="s">
        <v>107</v>
      </c>
    </row>
    <row r="68" spans="1:25" x14ac:dyDescent="0.25">
      <c r="A68" s="11" t="s">
        <v>218</v>
      </c>
      <c r="B68" s="11" t="s">
        <v>397</v>
      </c>
      <c r="C68" s="3" t="s">
        <v>543</v>
      </c>
      <c r="D68" s="3" t="s">
        <v>396</v>
      </c>
      <c r="E68" s="3" t="s">
        <v>85</v>
      </c>
      <c r="F68" s="3" t="s">
        <v>54</v>
      </c>
      <c r="G68" s="20" t="s">
        <v>136</v>
      </c>
      <c r="H68" s="11" t="s">
        <v>388</v>
      </c>
      <c r="I68" s="11" t="s">
        <v>515</v>
      </c>
      <c r="J68" s="3" t="s">
        <v>345</v>
      </c>
      <c r="K68" s="21" t="s">
        <v>126</v>
      </c>
      <c r="M68" s="21" t="s">
        <v>319</v>
      </c>
      <c r="N68" s="26" t="s">
        <v>724</v>
      </c>
      <c r="O68" s="26" t="s">
        <v>78</v>
      </c>
      <c r="P68" s="31" t="s">
        <v>64</v>
      </c>
      <c r="Q68" s="10" t="s">
        <v>150</v>
      </c>
      <c r="R68" s="20" t="s">
        <v>614</v>
      </c>
      <c r="S68" s="11" t="s">
        <v>371</v>
      </c>
      <c r="U68" s="10" t="s">
        <v>106</v>
      </c>
      <c r="V68" s="31" t="s">
        <v>308</v>
      </c>
      <c r="W68" s="46" t="s">
        <v>110</v>
      </c>
      <c r="Y68" s="11" t="s">
        <v>515</v>
      </c>
    </row>
    <row r="69" spans="1:25" x14ac:dyDescent="0.25">
      <c r="A69" s="11" t="s">
        <v>380</v>
      </c>
      <c r="B69" s="11" t="s">
        <v>400</v>
      </c>
      <c r="C69" s="3" t="s">
        <v>106</v>
      </c>
      <c r="D69" s="3" t="s">
        <v>397</v>
      </c>
      <c r="E69" s="3" t="s">
        <v>487</v>
      </c>
      <c r="F69" s="3" t="s">
        <v>448</v>
      </c>
      <c r="G69" s="20" t="s">
        <v>388</v>
      </c>
      <c r="H69" s="11" t="s">
        <v>390</v>
      </c>
      <c r="I69" s="11" t="s">
        <v>353</v>
      </c>
      <c r="J69" s="3" t="s">
        <v>346</v>
      </c>
      <c r="K69" s="21" t="s">
        <v>57</v>
      </c>
      <c r="M69" s="21" t="s">
        <v>89</v>
      </c>
      <c r="N69" s="26" t="s">
        <v>281</v>
      </c>
      <c r="O69" s="26" t="s">
        <v>319</v>
      </c>
      <c r="P69" s="31" t="s">
        <v>51</v>
      </c>
      <c r="Q69" s="10" t="s">
        <v>760</v>
      </c>
      <c r="R69" s="20" t="s">
        <v>377</v>
      </c>
      <c r="S69" s="11" t="s">
        <v>131</v>
      </c>
      <c r="U69" s="10" t="s">
        <v>793</v>
      </c>
      <c r="V69" s="31" t="s">
        <v>309</v>
      </c>
      <c r="W69" s="46" t="s">
        <v>253</v>
      </c>
      <c r="Y69" s="11" t="s">
        <v>808</v>
      </c>
    </row>
    <row r="70" spans="1:25" x14ac:dyDescent="0.25">
      <c r="A70" s="11" t="s">
        <v>381</v>
      </c>
      <c r="B70" s="11" t="s">
        <v>165</v>
      </c>
      <c r="C70" s="3" t="s">
        <v>55</v>
      </c>
      <c r="D70" s="3" t="s">
        <v>400</v>
      </c>
      <c r="E70" s="3" t="s">
        <v>361</v>
      </c>
      <c r="F70" s="3" t="s">
        <v>195</v>
      </c>
      <c r="G70" s="20" t="s">
        <v>390</v>
      </c>
      <c r="H70" s="11" t="s">
        <v>144</v>
      </c>
      <c r="I70" s="11" t="s">
        <v>85</v>
      </c>
      <c r="J70" s="3" t="s">
        <v>349</v>
      </c>
      <c r="K70" s="21" t="s">
        <v>371</v>
      </c>
      <c r="M70" s="21" t="s">
        <v>542</v>
      </c>
      <c r="N70" s="26" t="s">
        <v>283</v>
      </c>
      <c r="O70" s="26" t="s">
        <v>89</v>
      </c>
      <c r="P70" s="31" t="s">
        <v>510</v>
      </c>
      <c r="Q70" s="10" t="s">
        <v>751</v>
      </c>
      <c r="R70" s="20" t="s">
        <v>136</v>
      </c>
      <c r="S70" s="11" t="s">
        <v>58</v>
      </c>
      <c r="U70" s="10" t="s">
        <v>356</v>
      </c>
      <c r="V70" s="31" t="s">
        <v>310</v>
      </c>
      <c r="W70" s="46" t="s">
        <v>118</v>
      </c>
      <c r="Y70" s="11" t="s">
        <v>353</v>
      </c>
    </row>
    <row r="71" spans="1:25" x14ac:dyDescent="0.25">
      <c r="A71" t="s">
        <v>383</v>
      </c>
      <c r="B71" s="11" t="s">
        <v>254</v>
      </c>
      <c r="C71" s="3" t="s">
        <v>545</v>
      </c>
      <c r="D71" s="3" t="s">
        <v>405</v>
      </c>
      <c r="E71" s="3" t="s">
        <v>123</v>
      </c>
      <c r="F71" s="3" t="s">
        <v>106</v>
      </c>
      <c r="G71" s="20" t="s">
        <v>391</v>
      </c>
      <c r="H71" s="11" t="s">
        <v>251</v>
      </c>
      <c r="I71" s="11" t="s">
        <v>360</v>
      </c>
      <c r="J71" s="3" t="s">
        <v>55</v>
      </c>
      <c r="K71" s="21" t="s">
        <v>131</v>
      </c>
      <c r="M71" s="21" t="s">
        <v>335</v>
      </c>
      <c r="N71" s="26" t="s">
        <v>284</v>
      </c>
      <c r="O71" s="26" t="s">
        <v>334</v>
      </c>
      <c r="P71" s="31" t="s">
        <v>74</v>
      </c>
      <c r="Q71" s="10" t="s">
        <v>549</v>
      </c>
      <c r="R71" s="20" t="s">
        <v>390</v>
      </c>
      <c r="S71" s="11" t="s">
        <v>374</v>
      </c>
      <c r="U71" s="10" t="s">
        <v>253</v>
      </c>
      <c r="V71" s="31" t="s">
        <v>311</v>
      </c>
      <c r="W71" s="46" t="s">
        <v>123</v>
      </c>
      <c r="Y71" s="11" t="s">
        <v>85</v>
      </c>
    </row>
    <row r="72" spans="1:25" x14ac:dyDescent="0.25">
      <c r="A72" s="11" t="s">
        <v>385</v>
      </c>
      <c r="B72" s="11" t="s">
        <v>414</v>
      </c>
      <c r="C72" s="3" t="s">
        <v>253</v>
      </c>
      <c r="D72" s="5" t="s">
        <v>643</v>
      </c>
      <c r="E72" s="3" t="s">
        <v>216</v>
      </c>
      <c r="F72" s="3" t="s">
        <v>55</v>
      </c>
      <c r="G72" s="20" t="s">
        <v>144</v>
      </c>
      <c r="H72" s="11" t="s">
        <v>219</v>
      </c>
      <c r="I72" s="11" t="s">
        <v>110</v>
      </c>
      <c r="J72" s="3" t="s">
        <v>515</v>
      </c>
      <c r="K72" s="21" t="s">
        <v>454</v>
      </c>
      <c r="M72" s="21" t="s">
        <v>323</v>
      </c>
      <c r="N72" s="26" t="s">
        <v>201</v>
      </c>
      <c r="O72" s="26" t="s">
        <v>338</v>
      </c>
      <c r="P72" s="31" t="s">
        <v>75</v>
      </c>
      <c r="Q72" s="10" t="s">
        <v>157</v>
      </c>
      <c r="R72" s="20" t="s">
        <v>252</v>
      </c>
      <c r="S72" s="11" t="s">
        <v>218</v>
      </c>
      <c r="U72" s="18" t="s">
        <v>646</v>
      </c>
      <c r="V72" s="33" t="s">
        <v>828</v>
      </c>
      <c r="W72" s="46" t="s">
        <v>365</v>
      </c>
      <c r="Y72" s="11" t="s">
        <v>253</v>
      </c>
    </row>
    <row r="73" spans="1:25" x14ac:dyDescent="0.25">
      <c r="A73" s="11" t="s">
        <v>136</v>
      </c>
      <c r="B73" s="11" t="s">
        <v>168</v>
      </c>
      <c r="C73" s="3" t="s">
        <v>361</v>
      </c>
      <c r="D73" s="3" t="s">
        <v>409</v>
      </c>
      <c r="E73" s="3" t="s">
        <v>125</v>
      </c>
      <c r="F73" s="3" t="s">
        <v>545</v>
      </c>
      <c r="G73" s="20" t="s">
        <v>648</v>
      </c>
      <c r="H73" s="11" t="s">
        <v>203</v>
      </c>
      <c r="I73" s="11" t="s">
        <v>487</v>
      </c>
      <c r="J73" s="3" t="s">
        <v>707</v>
      </c>
      <c r="K73" s="22" t="s">
        <v>374</v>
      </c>
      <c r="M73" s="21" t="s">
        <v>336</v>
      </c>
      <c r="N73" s="26" t="s">
        <v>435</v>
      </c>
      <c r="O73" s="26" t="s">
        <v>325</v>
      </c>
      <c r="P73" s="31" t="s">
        <v>317</v>
      </c>
      <c r="Q73" s="10" t="s">
        <v>402</v>
      </c>
      <c r="R73" s="20" t="s">
        <v>60</v>
      </c>
      <c r="S73" s="11" t="s">
        <v>380</v>
      </c>
      <c r="U73" s="10" t="s">
        <v>116</v>
      </c>
      <c r="V73" s="31" t="s">
        <v>312</v>
      </c>
      <c r="W73" s="46" t="s">
        <v>800</v>
      </c>
      <c r="Y73" s="11" t="s">
        <v>116</v>
      </c>
    </row>
    <row r="74" spans="1:25" x14ac:dyDescent="0.25">
      <c r="A74" s="11" t="s">
        <v>143</v>
      </c>
      <c r="B74" s="11" t="s">
        <v>430</v>
      </c>
      <c r="C74" s="3" t="s">
        <v>117</v>
      </c>
      <c r="D74" s="3" t="s">
        <v>422</v>
      </c>
      <c r="E74" s="3" t="s">
        <v>365</v>
      </c>
      <c r="F74" s="3" t="s">
        <v>358</v>
      </c>
      <c r="G74" s="20" t="s">
        <v>60</v>
      </c>
      <c r="H74" s="11" t="s">
        <v>60</v>
      </c>
      <c r="I74" s="11" t="s">
        <v>253</v>
      </c>
      <c r="J74" s="3" t="s">
        <v>351</v>
      </c>
      <c r="K74" s="22" t="s">
        <v>715</v>
      </c>
      <c r="M74" s="21" t="s">
        <v>326</v>
      </c>
      <c r="N74" s="26" t="s">
        <v>287</v>
      </c>
      <c r="O74" s="26" t="s">
        <v>324</v>
      </c>
      <c r="P74" s="31" t="s">
        <v>82</v>
      </c>
      <c r="Q74" s="10" t="s">
        <v>403</v>
      </c>
      <c r="R74" s="20" t="s">
        <v>569</v>
      </c>
      <c r="S74" s="11" t="s">
        <v>136</v>
      </c>
      <c r="U74" s="10" t="s">
        <v>117</v>
      </c>
      <c r="V74" s="31" t="s">
        <v>588</v>
      </c>
      <c r="W74" s="46" t="s">
        <v>15</v>
      </c>
      <c r="Y74" s="11" t="s">
        <v>117</v>
      </c>
    </row>
    <row r="75" spans="1:25" x14ac:dyDescent="0.25">
      <c r="A75" s="11" t="s">
        <v>144</v>
      </c>
      <c r="C75" s="3" t="s">
        <v>123</v>
      </c>
      <c r="D75" s="3" t="s">
        <v>519</v>
      </c>
      <c r="E75" s="3" t="s">
        <v>368</v>
      </c>
      <c r="F75" s="3" t="s">
        <v>352</v>
      </c>
      <c r="G75" s="20" t="s">
        <v>188</v>
      </c>
      <c r="H75" s="11" t="s">
        <v>248</v>
      </c>
      <c r="I75" s="11" t="s">
        <v>119</v>
      </c>
      <c r="J75" s="3" t="s">
        <v>353</v>
      </c>
      <c r="K75" s="22" t="s">
        <v>378</v>
      </c>
      <c r="M75" s="21" t="s">
        <v>339</v>
      </c>
      <c r="N75" s="26" t="s">
        <v>473</v>
      </c>
      <c r="O75" s="26" t="s">
        <v>326</v>
      </c>
      <c r="P75" s="35" t="s">
        <v>712</v>
      </c>
      <c r="Q75" s="10" t="s">
        <v>163</v>
      </c>
      <c r="R75" s="20" t="s">
        <v>50</v>
      </c>
      <c r="S75" s="11" t="s">
        <v>388</v>
      </c>
      <c r="U75" s="10" t="s">
        <v>119</v>
      </c>
      <c r="V75" s="31" t="s">
        <v>313</v>
      </c>
      <c r="W75" s="46" t="s">
        <v>371</v>
      </c>
      <c r="Y75" s="11" t="s">
        <v>119</v>
      </c>
    </row>
    <row r="76" spans="1:25" x14ac:dyDescent="0.25">
      <c r="A76" s="11" t="s">
        <v>248</v>
      </c>
      <c r="C76" s="3" t="s">
        <v>125</v>
      </c>
      <c r="D76" s="3" t="s">
        <v>520</v>
      </c>
      <c r="E76" s="3" t="s">
        <v>369</v>
      </c>
      <c r="F76" s="3" t="s">
        <v>85</v>
      </c>
      <c r="G76" s="20" t="s">
        <v>475</v>
      </c>
      <c r="H76" s="11" t="s">
        <v>687</v>
      </c>
      <c r="I76" s="11" t="s">
        <v>123</v>
      </c>
      <c r="J76" s="3" t="s">
        <v>85</v>
      </c>
      <c r="K76" s="21" t="s">
        <v>379</v>
      </c>
      <c r="M76" s="21" t="s">
        <v>688</v>
      </c>
      <c r="N76" s="26" t="s">
        <v>205</v>
      </c>
      <c r="O76" s="26" t="s">
        <v>328</v>
      </c>
      <c r="P76" s="31" t="s">
        <v>319</v>
      </c>
      <c r="Q76" s="10" t="s">
        <v>164</v>
      </c>
      <c r="R76" s="20" t="s">
        <v>153</v>
      </c>
      <c r="S76" s="11" t="s">
        <v>390</v>
      </c>
      <c r="U76" s="10" t="s">
        <v>365</v>
      </c>
      <c r="V76" s="31" t="s">
        <v>68</v>
      </c>
      <c r="W76" s="46" t="s">
        <v>131</v>
      </c>
      <c r="Y76" s="11" t="s">
        <v>365</v>
      </c>
    </row>
    <row r="77" spans="1:25" x14ac:dyDescent="0.25">
      <c r="A77" s="11" t="s">
        <v>149</v>
      </c>
      <c r="C77" s="3" t="s">
        <v>368</v>
      </c>
      <c r="D77" s="3" t="s">
        <v>426</v>
      </c>
      <c r="E77" s="3" t="s">
        <v>371</v>
      </c>
      <c r="F77" s="3" t="s">
        <v>355</v>
      </c>
      <c r="G77" s="20" t="s">
        <v>393</v>
      </c>
      <c r="H77" s="11" t="s">
        <v>149</v>
      </c>
      <c r="I77" s="11" t="s">
        <v>365</v>
      </c>
      <c r="J77" s="3" t="s">
        <v>356</v>
      </c>
      <c r="K77" s="21" t="s">
        <v>382</v>
      </c>
      <c r="M77" s="21" t="s">
        <v>96</v>
      </c>
      <c r="N77" s="26" t="s">
        <v>194</v>
      </c>
      <c r="O77" s="26" t="s">
        <v>90</v>
      </c>
      <c r="P77" s="31" t="s">
        <v>89</v>
      </c>
      <c r="Q77" s="10" t="s">
        <v>128</v>
      </c>
      <c r="R77" s="20" t="s">
        <v>549</v>
      </c>
      <c r="S77" s="11" t="s">
        <v>252</v>
      </c>
      <c r="U77" s="10" t="s">
        <v>367</v>
      </c>
      <c r="V77" s="31" t="s">
        <v>71</v>
      </c>
      <c r="W77" s="46" t="s">
        <v>132</v>
      </c>
      <c r="Y77" s="11" t="s">
        <v>800</v>
      </c>
    </row>
    <row r="78" spans="1:25" x14ac:dyDescent="0.25">
      <c r="A78" s="11" t="s">
        <v>221</v>
      </c>
      <c r="C78" s="3" t="s">
        <v>57</v>
      </c>
      <c r="D78" s="3" t="s">
        <v>427</v>
      </c>
      <c r="E78" s="3" t="s">
        <v>58</v>
      </c>
      <c r="F78" s="3" t="s">
        <v>357</v>
      </c>
      <c r="G78" s="20" t="s">
        <v>397</v>
      </c>
      <c r="H78" s="11" t="s">
        <v>135</v>
      </c>
      <c r="I78" s="11" t="s">
        <v>371</v>
      </c>
      <c r="J78" s="3" t="s">
        <v>357</v>
      </c>
      <c r="K78" s="21" t="s">
        <v>385</v>
      </c>
      <c r="M78" s="21" t="s">
        <v>100</v>
      </c>
      <c r="N78" s="26" t="s">
        <v>706</v>
      </c>
      <c r="O78" s="26" t="s">
        <v>100</v>
      </c>
      <c r="P78" s="31" t="s">
        <v>726</v>
      </c>
      <c r="Q78" s="10" t="s">
        <v>408</v>
      </c>
      <c r="R78" s="20" t="s">
        <v>155</v>
      </c>
      <c r="S78" s="11" t="s">
        <v>144</v>
      </c>
      <c r="U78" s="10" t="s">
        <v>368</v>
      </c>
      <c r="V78" s="31" t="s">
        <v>829</v>
      </c>
      <c r="W78" s="46" t="s">
        <v>133</v>
      </c>
      <c r="Y78" s="11" t="s">
        <v>367</v>
      </c>
    </row>
    <row r="79" spans="1:25" x14ac:dyDescent="0.25">
      <c r="A79" s="11" t="s">
        <v>475</v>
      </c>
      <c r="C79" s="3" t="s">
        <v>371</v>
      </c>
      <c r="D79" s="3" t="s">
        <v>430</v>
      </c>
      <c r="E79" s="3" t="s">
        <v>374</v>
      </c>
      <c r="F79" s="3" t="s">
        <v>360</v>
      </c>
      <c r="G79" s="20" t="s">
        <v>400</v>
      </c>
      <c r="H79" s="11" t="s">
        <v>50</v>
      </c>
      <c r="I79" s="11" t="s">
        <v>373</v>
      </c>
      <c r="J79" s="3" t="s">
        <v>360</v>
      </c>
      <c r="K79" s="21" t="s">
        <v>136</v>
      </c>
      <c r="M79" s="21" t="s">
        <v>346</v>
      </c>
      <c r="N79" s="26" t="s">
        <v>508</v>
      </c>
      <c r="O79" s="26" t="s">
        <v>345</v>
      </c>
      <c r="P79" s="31" t="s">
        <v>333</v>
      </c>
      <c r="Q79" s="10" t="s">
        <v>420</v>
      </c>
      <c r="R79" s="20" t="s">
        <v>157</v>
      </c>
      <c r="S79" s="11" t="s">
        <v>648</v>
      </c>
      <c r="U79" s="10" t="s">
        <v>369</v>
      </c>
      <c r="V79" s="31" t="s">
        <v>229</v>
      </c>
      <c r="W79" s="46" t="s">
        <v>374</v>
      </c>
      <c r="Y79" s="11" t="s">
        <v>130</v>
      </c>
    </row>
    <row r="80" spans="1:25" x14ac:dyDescent="0.25">
      <c r="A80" s="11" t="s">
        <v>396</v>
      </c>
      <c r="C80" s="3" t="s">
        <v>131</v>
      </c>
      <c r="D80" s="3" t="s">
        <v>11</v>
      </c>
      <c r="E80" s="3" t="s">
        <v>379</v>
      </c>
      <c r="F80" s="3" t="s">
        <v>364</v>
      </c>
      <c r="G80" s="20" t="s">
        <v>164</v>
      </c>
      <c r="H80" s="11" t="s">
        <v>475</v>
      </c>
      <c r="I80" s="11" t="s">
        <v>132</v>
      </c>
      <c r="J80" s="3" t="s">
        <v>110</v>
      </c>
      <c r="K80" s="21" t="s">
        <v>389</v>
      </c>
      <c r="M80" s="21" t="s">
        <v>101</v>
      </c>
      <c r="N80" s="26" t="s">
        <v>551</v>
      </c>
      <c r="O80" s="26" t="s">
        <v>346</v>
      </c>
      <c r="P80" s="31" t="s">
        <v>334</v>
      </c>
      <c r="Q80" s="10" t="s">
        <v>168</v>
      </c>
      <c r="R80" s="20" t="s">
        <v>401</v>
      </c>
      <c r="S80" s="11" t="s">
        <v>60</v>
      </c>
      <c r="U80" s="10" t="s">
        <v>131</v>
      </c>
      <c r="V80" s="31" t="s">
        <v>571</v>
      </c>
      <c r="W80" s="46" t="s">
        <v>801</v>
      </c>
      <c r="Y80" s="11" t="s">
        <v>369</v>
      </c>
    </row>
    <row r="81" spans="1:25" x14ac:dyDescent="0.25">
      <c r="A81" s="11" t="s">
        <v>397</v>
      </c>
      <c r="C81" s="3" t="s">
        <v>58</v>
      </c>
      <c r="D81" s="3" t="s">
        <v>235</v>
      </c>
      <c r="E81" s="3" t="s">
        <v>380</v>
      </c>
      <c r="F81" s="3" t="s">
        <v>253</v>
      </c>
      <c r="G81" s="20" t="s">
        <v>407</v>
      </c>
      <c r="H81" s="11" t="s">
        <v>476</v>
      </c>
      <c r="I81" s="11" t="s">
        <v>376</v>
      </c>
      <c r="J81" s="3" t="s">
        <v>113</v>
      </c>
      <c r="K81" s="21" t="s">
        <v>390</v>
      </c>
      <c r="M81" s="23" t="s">
        <v>644</v>
      </c>
      <c r="N81" s="26" t="s">
        <v>289</v>
      </c>
      <c r="O81" s="26" t="s">
        <v>765</v>
      </c>
      <c r="P81" s="31" t="s">
        <v>727</v>
      </c>
      <c r="Q81" s="10" t="s">
        <v>170</v>
      </c>
      <c r="R81" s="20" t="s">
        <v>21</v>
      </c>
      <c r="S81" s="11" t="s">
        <v>759</v>
      </c>
      <c r="U81" s="10" t="s">
        <v>133</v>
      </c>
      <c r="V81" s="31" t="s">
        <v>74</v>
      </c>
      <c r="W81" s="46" t="s">
        <v>380</v>
      </c>
      <c r="Y81" s="11" t="s">
        <v>15</v>
      </c>
    </row>
    <row r="82" spans="1:25" x14ac:dyDescent="0.25">
      <c r="A82" s="11" t="s">
        <v>548</v>
      </c>
      <c r="C82" s="3" t="s">
        <v>554</v>
      </c>
      <c r="D82" s="3" t="s">
        <v>29</v>
      </c>
      <c r="E82" s="5" t="s">
        <v>647</v>
      </c>
      <c r="F82" s="3" t="s">
        <v>117</v>
      </c>
      <c r="G82" s="20" t="s">
        <v>408</v>
      </c>
      <c r="H82" s="11" t="s">
        <v>394</v>
      </c>
      <c r="I82" s="11" t="s">
        <v>379</v>
      </c>
      <c r="J82" s="3" t="s">
        <v>253</v>
      </c>
      <c r="K82" s="21" t="s">
        <v>391</v>
      </c>
      <c r="M82" s="21" t="s">
        <v>106</v>
      </c>
      <c r="N82" s="26" t="s">
        <v>290</v>
      </c>
      <c r="O82" s="26" t="s">
        <v>101</v>
      </c>
      <c r="P82" s="31" t="s">
        <v>769</v>
      </c>
      <c r="Q82" s="10" t="s">
        <v>426</v>
      </c>
      <c r="R82" s="20" t="s">
        <v>593</v>
      </c>
      <c r="S82" s="11" t="s">
        <v>50</v>
      </c>
      <c r="U82" s="10" t="s">
        <v>374</v>
      </c>
      <c r="V82" s="31" t="s">
        <v>540</v>
      </c>
      <c r="W82" s="46" t="s">
        <v>136</v>
      </c>
      <c r="Y82" s="11" t="s">
        <v>371</v>
      </c>
    </row>
    <row r="83" spans="1:25" x14ac:dyDescent="0.25">
      <c r="A83" s="11" t="s">
        <v>155</v>
      </c>
      <c r="C83" s="3" t="s">
        <v>379</v>
      </c>
      <c r="D83" s="3" t="s">
        <v>677</v>
      </c>
      <c r="E83" s="3" t="s">
        <v>383</v>
      </c>
      <c r="F83" s="3" t="s">
        <v>118</v>
      </c>
      <c r="G83" s="20" t="s">
        <v>612</v>
      </c>
      <c r="H83" s="11" t="s">
        <v>393</v>
      </c>
      <c r="I83" s="11" t="s">
        <v>382</v>
      </c>
      <c r="J83" s="3" t="s">
        <v>119</v>
      </c>
      <c r="K83" s="23" t="s">
        <v>648</v>
      </c>
      <c r="M83" s="21" t="s">
        <v>55</v>
      </c>
      <c r="N83" s="26" t="s">
        <v>292</v>
      </c>
      <c r="O83" s="26" t="s">
        <v>448</v>
      </c>
      <c r="P83" s="31" t="s">
        <v>90</v>
      </c>
      <c r="Q83" s="10" t="s">
        <v>521</v>
      </c>
      <c r="R83" s="20" t="s">
        <v>410</v>
      </c>
      <c r="S83" s="11" t="s">
        <v>549</v>
      </c>
      <c r="U83" s="10" t="s">
        <v>377</v>
      </c>
      <c r="V83" s="31" t="s">
        <v>255</v>
      </c>
      <c r="W83" s="46" t="s">
        <v>252</v>
      </c>
      <c r="Y83" s="11" t="s">
        <v>58</v>
      </c>
    </row>
    <row r="84" spans="1:25" x14ac:dyDescent="0.25">
      <c r="A84" s="11" t="s">
        <v>156</v>
      </c>
      <c r="C84" s="3" t="s">
        <v>380</v>
      </c>
      <c r="D84" s="3" t="s">
        <v>505</v>
      </c>
      <c r="E84" s="3" t="s">
        <v>136</v>
      </c>
      <c r="F84" s="3" t="s">
        <v>125</v>
      </c>
      <c r="G84" s="20" t="s">
        <v>409</v>
      </c>
      <c r="H84" s="11" t="s">
        <v>396</v>
      </c>
      <c r="I84" s="11" t="s">
        <v>380</v>
      </c>
      <c r="J84" s="3" t="s">
        <v>122</v>
      </c>
      <c r="K84" s="21" t="s">
        <v>547</v>
      </c>
      <c r="M84" s="21" t="s">
        <v>515</v>
      </c>
      <c r="N84" s="26" t="s">
        <v>291</v>
      </c>
      <c r="O84" s="26" t="s">
        <v>543</v>
      </c>
      <c r="P84" s="31" t="s">
        <v>339</v>
      </c>
      <c r="Q84" s="10" t="s">
        <v>430</v>
      </c>
      <c r="R84" s="20" t="s">
        <v>254</v>
      </c>
      <c r="S84" s="11" t="s">
        <v>157</v>
      </c>
      <c r="U84" s="10" t="s">
        <v>218</v>
      </c>
      <c r="V84" s="31" t="s">
        <v>815</v>
      </c>
      <c r="W84" s="46" t="s">
        <v>144</v>
      </c>
      <c r="Y84" s="11" t="s">
        <v>133</v>
      </c>
    </row>
    <row r="85" spans="1:25" x14ac:dyDescent="0.25">
      <c r="A85" s="11" t="s">
        <v>643</v>
      </c>
      <c r="C85" s="3" t="s">
        <v>381</v>
      </c>
      <c r="D85" s="3" t="s">
        <v>42</v>
      </c>
      <c r="E85" s="3" t="s">
        <v>388</v>
      </c>
      <c r="F85" s="3" t="s">
        <v>365</v>
      </c>
      <c r="G85" s="20" t="s">
        <v>168</v>
      </c>
      <c r="H85" s="11" t="s">
        <v>397</v>
      </c>
      <c r="I85" s="11" t="s">
        <v>59</v>
      </c>
      <c r="J85" s="3" t="s">
        <v>365</v>
      </c>
      <c r="K85" s="21" t="s">
        <v>153</v>
      </c>
      <c r="M85" s="21" t="s">
        <v>545</v>
      </c>
      <c r="N85" s="26" t="s">
        <v>293</v>
      </c>
      <c r="O85" s="26" t="s">
        <v>515</v>
      </c>
      <c r="P85" s="31" t="s">
        <v>337</v>
      </c>
      <c r="R85" s="20" t="s">
        <v>168</v>
      </c>
      <c r="S85" s="11" t="s">
        <v>401</v>
      </c>
      <c r="U85" s="10" t="s">
        <v>380</v>
      </c>
      <c r="V85" s="31" t="s">
        <v>75</v>
      </c>
      <c r="W85" s="46" t="s">
        <v>251</v>
      </c>
      <c r="Y85" s="11" t="s">
        <v>374</v>
      </c>
    </row>
    <row r="86" spans="1:25" x14ac:dyDescent="0.25">
      <c r="A86" s="11" t="s">
        <v>254</v>
      </c>
      <c r="C86" s="47" t="s">
        <v>674</v>
      </c>
      <c r="D86" s="3" t="s">
        <v>268</v>
      </c>
      <c r="E86" s="3" t="s">
        <v>390</v>
      </c>
      <c r="F86" s="3" t="s">
        <v>371</v>
      </c>
      <c r="G86" s="20" t="s">
        <v>426</v>
      </c>
      <c r="H86" s="11" t="s">
        <v>402</v>
      </c>
      <c r="I86" s="11" t="s">
        <v>383</v>
      </c>
      <c r="J86" s="3" t="s">
        <v>368</v>
      </c>
      <c r="K86" s="21" t="s">
        <v>396</v>
      </c>
      <c r="M86" s="21" t="s">
        <v>707</v>
      </c>
      <c r="N86" s="26" t="s">
        <v>294</v>
      </c>
      <c r="O86" s="26" t="s">
        <v>353</v>
      </c>
      <c r="P86" s="31" t="s">
        <v>96</v>
      </c>
      <c r="R86" s="20" t="s">
        <v>558</v>
      </c>
      <c r="S86" s="11" t="s">
        <v>164</v>
      </c>
      <c r="U86" s="10" t="s">
        <v>136</v>
      </c>
      <c r="V86" s="31" t="s">
        <v>511</v>
      </c>
      <c r="W86" s="46" t="s">
        <v>730</v>
      </c>
      <c r="Y86" s="11" t="s">
        <v>809</v>
      </c>
    </row>
    <row r="87" spans="1:25" x14ac:dyDescent="0.25">
      <c r="A87" s="11" t="s">
        <v>422</v>
      </c>
      <c r="C87" s="5" t="s">
        <v>647</v>
      </c>
      <c r="D87" s="3" t="s">
        <v>277</v>
      </c>
      <c r="E87" s="3" t="s">
        <v>252</v>
      </c>
      <c r="F87" s="3" t="s">
        <v>131</v>
      </c>
      <c r="G87" s="20" t="s">
        <v>434</v>
      </c>
      <c r="H87" s="11" t="s">
        <v>408</v>
      </c>
      <c r="I87" s="11" t="s">
        <v>385</v>
      </c>
      <c r="J87" s="3" t="s">
        <v>371</v>
      </c>
      <c r="K87" s="21" t="s">
        <v>17</v>
      </c>
      <c r="M87" s="21" t="s">
        <v>85</v>
      </c>
      <c r="N87" s="26" t="s">
        <v>61</v>
      </c>
      <c r="O87" s="26" t="s">
        <v>110</v>
      </c>
      <c r="P87" s="31" t="s">
        <v>80</v>
      </c>
      <c r="R87" s="20" t="s">
        <v>574</v>
      </c>
      <c r="S87" s="11" t="s">
        <v>407</v>
      </c>
      <c r="U87" s="10" t="s">
        <v>137</v>
      </c>
      <c r="V87" s="31" t="s">
        <v>76</v>
      </c>
      <c r="W87" s="46" t="s">
        <v>249</v>
      </c>
      <c r="Y87" s="11" t="s">
        <v>380</v>
      </c>
    </row>
    <row r="88" spans="1:25" x14ac:dyDescent="0.25">
      <c r="A88" s="11" t="s">
        <v>416</v>
      </c>
      <c r="C88" s="3" t="s">
        <v>383</v>
      </c>
      <c r="D88" s="3" t="s">
        <v>281</v>
      </c>
      <c r="E88" s="3" t="s">
        <v>144</v>
      </c>
      <c r="F88" s="3" t="s">
        <v>58</v>
      </c>
      <c r="G88" s="20" t="s">
        <v>430</v>
      </c>
      <c r="H88" s="11" t="s">
        <v>409</v>
      </c>
      <c r="I88" s="11" t="s">
        <v>136</v>
      </c>
      <c r="J88" s="3" t="s">
        <v>131</v>
      </c>
      <c r="K88" s="21" t="s">
        <v>401</v>
      </c>
      <c r="M88" s="21" t="s">
        <v>355</v>
      </c>
      <c r="N88" s="26" t="s">
        <v>298</v>
      </c>
      <c r="O88" s="17" t="s">
        <v>589</v>
      </c>
      <c r="P88" s="31" t="s">
        <v>512</v>
      </c>
      <c r="R88" s="20" t="s">
        <v>785</v>
      </c>
      <c r="S88" s="11" t="s">
        <v>408</v>
      </c>
      <c r="U88" s="10" t="s">
        <v>139</v>
      </c>
      <c r="V88" s="31" t="s">
        <v>315</v>
      </c>
      <c r="W88" s="46" t="s">
        <v>203</v>
      </c>
      <c r="Y88" s="11" t="s">
        <v>136</v>
      </c>
    </row>
    <row r="89" spans="1:25" x14ac:dyDescent="0.25">
      <c r="A89" s="11" t="s">
        <v>168</v>
      </c>
      <c r="C89" s="3" t="s">
        <v>385</v>
      </c>
      <c r="D89" s="3" t="s">
        <v>205</v>
      </c>
      <c r="E89" s="3" t="s">
        <v>249</v>
      </c>
      <c r="F89" s="3" t="s">
        <v>454</v>
      </c>
      <c r="G89" s="20" t="s">
        <v>431</v>
      </c>
      <c r="H89" s="11" t="s">
        <v>254</v>
      </c>
      <c r="I89" s="11" t="s">
        <v>700</v>
      </c>
      <c r="J89" s="3" t="s">
        <v>58</v>
      </c>
      <c r="K89" s="21" t="s">
        <v>420</v>
      </c>
      <c r="M89" s="21" t="s">
        <v>356</v>
      </c>
      <c r="N89" s="26" t="s">
        <v>299</v>
      </c>
      <c r="O89" s="26" t="s">
        <v>253</v>
      </c>
      <c r="P89" s="31" t="s">
        <v>772</v>
      </c>
      <c r="R89" s="20" t="s">
        <v>171</v>
      </c>
      <c r="S89" s="11" t="s">
        <v>612</v>
      </c>
      <c r="U89" s="10" t="s">
        <v>390</v>
      </c>
      <c r="V89" s="31" t="s">
        <v>317</v>
      </c>
      <c r="W89" s="46" t="s">
        <v>248</v>
      </c>
      <c r="Y89" s="11" t="s">
        <v>137</v>
      </c>
    </row>
    <row r="90" spans="1:25" x14ac:dyDescent="0.25">
      <c r="A90" s="11" t="s">
        <v>520</v>
      </c>
      <c r="C90" s="3" t="s">
        <v>136</v>
      </c>
      <c r="D90" s="3" t="s">
        <v>194</v>
      </c>
      <c r="E90" s="3" t="s">
        <v>203</v>
      </c>
      <c r="F90" s="3" t="s">
        <v>374</v>
      </c>
      <c r="G90" s="20" t="s">
        <v>433</v>
      </c>
      <c r="H90" s="11" t="s">
        <v>420</v>
      </c>
      <c r="I90" s="11" t="s">
        <v>388</v>
      </c>
      <c r="J90" s="3" t="s">
        <v>454</v>
      </c>
      <c r="K90" s="21" t="s">
        <v>168</v>
      </c>
      <c r="M90" s="21" t="s">
        <v>360</v>
      </c>
      <c r="N90" s="26" t="s">
        <v>306</v>
      </c>
      <c r="O90" s="26" t="s">
        <v>119</v>
      </c>
      <c r="P90" s="31" t="s">
        <v>100</v>
      </c>
      <c r="R90" s="20" t="s">
        <v>173</v>
      </c>
      <c r="S90" s="11" t="s">
        <v>409</v>
      </c>
      <c r="U90" s="10" t="s">
        <v>252</v>
      </c>
      <c r="V90" s="31" t="s">
        <v>318</v>
      </c>
      <c r="W90" s="46" t="s">
        <v>759</v>
      </c>
      <c r="Y90" s="11" t="s">
        <v>388</v>
      </c>
    </row>
    <row r="91" spans="1:25" x14ac:dyDescent="0.25">
      <c r="A91" s="11" t="s">
        <v>425</v>
      </c>
      <c r="C91" s="3" t="s">
        <v>390</v>
      </c>
      <c r="D91" s="3" t="s">
        <v>508</v>
      </c>
      <c r="E91" s="3" t="s">
        <v>60</v>
      </c>
      <c r="F91" s="5" t="s">
        <v>88</v>
      </c>
      <c r="H91" s="11" t="s">
        <v>478</v>
      </c>
      <c r="I91" s="11" t="s">
        <v>391</v>
      </c>
      <c r="J91" s="3" t="s">
        <v>373</v>
      </c>
      <c r="K91" s="21" t="s">
        <v>713</v>
      </c>
      <c r="M91" s="21" t="s">
        <v>110</v>
      </c>
      <c r="N91" s="26" t="s">
        <v>539</v>
      </c>
      <c r="O91" s="26" t="s">
        <v>123</v>
      </c>
      <c r="P91" s="31" t="s">
        <v>346</v>
      </c>
      <c r="R91" s="20" t="s">
        <v>608</v>
      </c>
      <c r="S91" s="11" t="s">
        <v>420</v>
      </c>
      <c r="U91" s="10" t="s">
        <v>653</v>
      </c>
      <c r="V91" s="31" t="s">
        <v>322</v>
      </c>
      <c r="W91" s="46" t="s">
        <v>802</v>
      </c>
      <c r="Y91" s="11" t="s">
        <v>390</v>
      </c>
    </row>
    <row r="92" spans="1:25" x14ac:dyDescent="0.25">
      <c r="A92" s="11" t="s">
        <v>426</v>
      </c>
      <c r="C92" s="3" t="s">
        <v>672</v>
      </c>
      <c r="D92" s="3" t="s">
        <v>310</v>
      </c>
      <c r="E92" s="3" t="s">
        <v>248</v>
      </c>
      <c r="F92" s="3" t="s">
        <v>376</v>
      </c>
      <c r="H92" s="11" t="s">
        <v>519</v>
      </c>
      <c r="I92" s="11" t="s">
        <v>252</v>
      </c>
      <c r="J92" s="3" t="s">
        <v>133</v>
      </c>
      <c r="K92" s="21" t="s">
        <v>519</v>
      </c>
      <c r="M92" s="21" t="s">
        <v>253</v>
      </c>
      <c r="N92" s="26" t="s">
        <v>307</v>
      </c>
      <c r="O92" s="26" t="s">
        <v>728</v>
      </c>
      <c r="P92" s="31" t="s">
        <v>54</v>
      </c>
      <c r="R92" s="20" t="s">
        <v>426</v>
      </c>
      <c r="S92" s="11" t="s">
        <v>168</v>
      </c>
      <c r="U92" s="10" t="s">
        <v>794</v>
      </c>
      <c r="V92" s="31" t="s">
        <v>830</v>
      </c>
      <c r="W92" s="46" t="s">
        <v>50</v>
      </c>
      <c r="Y92" s="11" t="s">
        <v>141</v>
      </c>
    </row>
    <row r="93" spans="1:25" x14ac:dyDescent="0.25">
      <c r="A93" s="11" t="s">
        <v>430</v>
      </c>
      <c r="C93" s="3" t="s">
        <v>252</v>
      </c>
      <c r="D93" s="3" t="s">
        <v>311</v>
      </c>
      <c r="E93" s="5" t="s">
        <v>649</v>
      </c>
      <c r="F93" s="3" t="s">
        <v>218</v>
      </c>
      <c r="H93" s="11" t="s">
        <v>426</v>
      </c>
      <c r="I93" s="11" t="s">
        <v>144</v>
      </c>
      <c r="J93" s="3" t="s">
        <v>374</v>
      </c>
      <c r="K93" s="21" t="s">
        <v>521</v>
      </c>
      <c r="M93" s="23" t="s">
        <v>646</v>
      </c>
      <c r="N93" s="26" t="s">
        <v>308</v>
      </c>
      <c r="O93" s="26" t="s">
        <v>368</v>
      </c>
      <c r="P93" s="31" t="s">
        <v>543</v>
      </c>
      <c r="R93" s="20" t="s">
        <v>434</v>
      </c>
      <c r="S93" s="11" t="s">
        <v>478</v>
      </c>
      <c r="U93" s="10" t="s">
        <v>60</v>
      </c>
      <c r="V93" s="31" t="s">
        <v>320</v>
      </c>
      <c r="W93" s="46" t="s">
        <v>396</v>
      </c>
      <c r="Y93" s="11" t="s">
        <v>672</v>
      </c>
    </row>
    <row r="94" spans="1:25" x14ac:dyDescent="0.25">
      <c r="A94" s="11"/>
      <c r="C94" s="3" t="s">
        <v>203</v>
      </c>
      <c r="D94" s="3" t="s">
        <v>229</v>
      </c>
      <c r="E94" s="3" t="s">
        <v>188</v>
      </c>
      <c r="F94" s="3" t="s">
        <v>379</v>
      </c>
      <c r="H94" s="11" t="s">
        <v>428</v>
      </c>
      <c r="I94" s="11" t="s">
        <v>251</v>
      </c>
      <c r="J94" s="3" t="s">
        <v>376</v>
      </c>
      <c r="K94" s="21" t="s">
        <v>430</v>
      </c>
      <c r="M94" s="21" t="s">
        <v>118</v>
      </c>
      <c r="N94" s="26" t="s">
        <v>309</v>
      </c>
      <c r="O94" s="26" t="s">
        <v>371</v>
      </c>
      <c r="P94" s="31" t="s">
        <v>195</v>
      </c>
      <c r="S94" s="11" t="s">
        <v>608</v>
      </c>
      <c r="U94" s="18" t="s">
        <v>649</v>
      </c>
      <c r="V94" s="33" t="s">
        <v>741</v>
      </c>
      <c r="W94" s="46" t="s">
        <v>397</v>
      </c>
      <c r="Y94" s="11" t="s">
        <v>252</v>
      </c>
    </row>
    <row r="95" spans="1:25" x14ac:dyDescent="0.25">
      <c r="C95" s="3" t="s">
        <v>60</v>
      </c>
      <c r="D95" s="3" t="s">
        <v>53</v>
      </c>
      <c r="E95" s="3" t="s">
        <v>547</v>
      </c>
      <c r="F95" s="3" t="s">
        <v>385</v>
      </c>
      <c r="H95" s="11" t="s">
        <v>430</v>
      </c>
      <c r="I95" s="11" t="s">
        <v>250</v>
      </c>
      <c r="J95" s="3" t="s">
        <v>378</v>
      </c>
      <c r="M95" s="21" t="s">
        <v>123</v>
      </c>
      <c r="N95" s="26" t="s">
        <v>310</v>
      </c>
      <c r="O95" s="26" t="s">
        <v>131</v>
      </c>
      <c r="P95" s="31" t="s">
        <v>514</v>
      </c>
      <c r="S95" s="11" t="s">
        <v>426</v>
      </c>
      <c r="U95" s="10" t="s">
        <v>50</v>
      </c>
      <c r="V95" s="31" t="s">
        <v>331</v>
      </c>
      <c r="W95" s="46" t="s">
        <v>549</v>
      </c>
      <c r="Y95" s="11" t="s">
        <v>144</v>
      </c>
    </row>
    <row r="96" spans="1:25" x14ac:dyDescent="0.25">
      <c r="C96" s="5" t="s">
        <v>147</v>
      </c>
      <c r="D96" s="3" t="s">
        <v>320</v>
      </c>
      <c r="E96" s="3" t="s">
        <v>475</v>
      </c>
      <c r="F96" s="3" t="s">
        <v>683</v>
      </c>
      <c r="I96" s="11" t="s">
        <v>60</v>
      </c>
      <c r="J96" s="3" t="s">
        <v>705</v>
      </c>
      <c r="M96" s="21" t="s">
        <v>719</v>
      </c>
      <c r="N96" s="26" t="s">
        <v>312</v>
      </c>
      <c r="O96" s="26" t="s">
        <v>132</v>
      </c>
      <c r="P96" s="31" t="s">
        <v>517</v>
      </c>
      <c r="S96" s="11" t="s">
        <v>434</v>
      </c>
      <c r="U96" s="10" t="s">
        <v>396</v>
      </c>
      <c r="V96" s="31" t="s">
        <v>332</v>
      </c>
      <c r="W96" s="46" t="s">
        <v>156</v>
      </c>
      <c r="Y96" s="11" t="s">
        <v>60</v>
      </c>
    </row>
    <row r="97" spans="3:25" x14ac:dyDescent="0.25">
      <c r="C97" s="3" t="s">
        <v>398</v>
      </c>
      <c r="D97" s="3" t="s">
        <v>331</v>
      </c>
      <c r="E97" s="3" t="s">
        <v>394</v>
      </c>
      <c r="F97" s="3" t="s">
        <v>138</v>
      </c>
      <c r="I97" s="11" t="s">
        <v>248</v>
      </c>
      <c r="J97" s="3" t="s">
        <v>218</v>
      </c>
      <c r="M97" s="21" t="s">
        <v>125</v>
      </c>
      <c r="N97" s="26" t="s">
        <v>740</v>
      </c>
      <c r="O97" s="28" t="s">
        <v>88</v>
      </c>
      <c r="P97" s="31" t="s">
        <v>515</v>
      </c>
      <c r="U97" s="10" t="s">
        <v>155</v>
      </c>
      <c r="V97" s="31" t="s">
        <v>334</v>
      </c>
      <c r="W97" s="46" t="s">
        <v>157</v>
      </c>
      <c r="Y97" s="11" t="s">
        <v>188</v>
      </c>
    </row>
    <row r="98" spans="3:25" x14ac:dyDescent="0.25">
      <c r="C98" s="3" t="s">
        <v>394</v>
      </c>
      <c r="D98" s="3" t="s">
        <v>323</v>
      </c>
      <c r="E98" s="3" t="s">
        <v>397</v>
      </c>
      <c r="F98" s="3" t="s">
        <v>390</v>
      </c>
      <c r="I98" s="11" t="s">
        <v>649</v>
      </c>
      <c r="J98" s="3" t="s">
        <v>379</v>
      </c>
      <c r="M98" s="21" t="s">
        <v>365</v>
      </c>
      <c r="N98" s="26" t="s">
        <v>64</v>
      </c>
      <c r="O98" s="26" t="s">
        <v>376</v>
      </c>
      <c r="P98" s="31" t="s">
        <v>545</v>
      </c>
      <c r="U98" s="10" t="s">
        <v>157</v>
      </c>
      <c r="V98" s="31" t="s">
        <v>335</v>
      </c>
      <c r="W98" s="46" t="s">
        <v>400</v>
      </c>
      <c r="Y98" s="11" t="s">
        <v>759</v>
      </c>
    </row>
    <row r="99" spans="3:25" x14ac:dyDescent="0.25">
      <c r="C99" s="3" t="s">
        <v>397</v>
      </c>
      <c r="D99" s="3" t="s">
        <v>460</v>
      </c>
      <c r="E99" s="3" t="s">
        <v>156</v>
      </c>
      <c r="F99" s="3" t="s">
        <v>546</v>
      </c>
      <c r="I99" s="11" t="s">
        <v>547</v>
      </c>
      <c r="J99" s="3" t="s">
        <v>380</v>
      </c>
      <c r="M99" s="21" t="s">
        <v>618</v>
      </c>
      <c r="N99" s="26" t="s">
        <v>65</v>
      </c>
      <c r="O99" s="26" t="s">
        <v>380</v>
      </c>
      <c r="P99" s="31" t="s">
        <v>358</v>
      </c>
      <c r="U99" s="10" t="s">
        <v>797</v>
      </c>
      <c r="V99" s="31" t="s">
        <v>818</v>
      </c>
      <c r="W99" s="46" t="s">
        <v>164</v>
      </c>
      <c r="Y99" s="11" t="s">
        <v>247</v>
      </c>
    </row>
    <row r="100" spans="3:25" x14ac:dyDescent="0.25">
      <c r="C100" s="3" t="s">
        <v>156</v>
      </c>
      <c r="D100" s="3" t="s">
        <v>94</v>
      </c>
      <c r="E100" s="3" t="s">
        <v>157</v>
      </c>
      <c r="F100" s="3" t="s">
        <v>203</v>
      </c>
      <c r="I100" s="11" t="s">
        <v>149</v>
      </c>
      <c r="J100" s="3" t="s">
        <v>59</v>
      </c>
      <c r="M100" s="21" t="s">
        <v>57</v>
      </c>
      <c r="N100" s="26" t="s">
        <v>725</v>
      </c>
      <c r="O100" s="26" t="s">
        <v>59</v>
      </c>
      <c r="P100" s="31" t="s">
        <v>215</v>
      </c>
      <c r="U100" s="10" t="s">
        <v>401</v>
      </c>
      <c r="V100" s="31" t="s">
        <v>744</v>
      </c>
      <c r="W100" s="46" t="s">
        <v>407</v>
      </c>
      <c r="Y100" s="11" t="s">
        <v>731</v>
      </c>
    </row>
    <row r="101" spans="3:25" x14ac:dyDescent="0.25">
      <c r="C101" s="3" t="s">
        <v>157</v>
      </c>
      <c r="D101" s="3" t="s">
        <v>342</v>
      </c>
      <c r="E101" s="3" t="s">
        <v>400</v>
      </c>
      <c r="F101" s="3" t="s">
        <v>60</v>
      </c>
      <c r="I101" s="11" t="s">
        <v>135</v>
      </c>
      <c r="J101" s="3" t="s">
        <v>383</v>
      </c>
      <c r="M101" s="21" t="s">
        <v>371</v>
      </c>
      <c r="N101" s="26" t="s">
        <v>68</v>
      </c>
      <c r="O101" s="26" t="s">
        <v>383</v>
      </c>
      <c r="P101" s="31" t="s">
        <v>351</v>
      </c>
      <c r="U101" s="18" t="s">
        <v>651</v>
      </c>
      <c r="V101" s="33" t="s">
        <v>326</v>
      </c>
      <c r="W101" s="46" t="s">
        <v>21</v>
      </c>
      <c r="Y101" s="11" t="s">
        <v>398</v>
      </c>
    </row>
    <row r="102" spans="3:25" x14ac:dyDescent="0.25">
      <c r="C102" s="3" t="s">
        <v>400</v>
      </c>
      <c r="D102" s="3" t="s">
        <v>104</v>
      </c>
      <c r="E102" s="3" t="s">
        <v>402</v>
      </c>
      <c r="F102" s="3" t="s">
        <v>547</v>
      </c>
      <c r="I102" s="11" t="s">
        <v>50</v>
      </c>
      <c r="J102" s="3" t="s">
        <v>518</v>
      </c>
      <c r="M102" s="21" t="s">
        <v>131</v>
      </c>
      <c r="N102" s="26" t="s">
        <v>51</v>
      </c>
      <c r="O102" s="26" t="s">
        <v>385</v>
      </c>
      <c r="P102" s="31" t="s">
        <v>356</v>
      </c>
      <c r="U102" s="10" t="s">
        <v>593</v>
      </c>
      <c r="V102" s="31" t="s">
        <v>792</v>
      </c>
      <c r="W102" s="46" t="s">
        <v>409</v>
      </c>
      <c r="Y102" s="11" t="s">
        <v>50</v>
      </c>
    </row>
    <row r="103" spans="3:25" x14ac:dyDescent="0.25">
      <c r="C103" s="3" t="s">
        <v>160</v>
      </c>
      <c r="D103" s="3" t="s">
        <v>543</v>
      </c>
      <c r="E103" s="3" t="s">
        <v>160</v>
      </c>
      <c r="F103" s="3" t="s">
        <v>247</v>
      </c>
      <c r="I103" s="11" t="s">
        <v>475</v>
      </c>
      <c r="J103" s="3" t="s">
        <v>136</v>
      </c>
      <c r="M103" s="21" t="s">
        <v>58</v>
      </c>
      <c r="N103" s="26" t="s">
        <v>71</v>
      </c>
      <c r="O103" s="26" t="s">
        <v>136</v>
      </c>
      <c r="P103" s="31" t="s">
        <v>360</v>
      </c>
      <c r="U103" s="10" t="s">
        <v>411</v>
      </c>
      <c r="V103" s="31" t="s">
        <v>526</v>
      </c>
      <c r="W103" s="46" t="s">
        <v>410</v>
      </c>
      <c r="Y103" s="11" t="s">
        <v>397</v>
      </c>
    </row>
    <row r="104" spans="3:25" x14ac:dyDescent="0.25">
      <c r="C104" s="3" t="s">
        <v>403</v>
      </c>
      <c r="D104" s="3" t="s">
        <v>514</v>
      </c>
      <c r="E104" s="3" t="s">
        <v>164</v>
      </c>
      <c r="F104" s="3" t="s">
        <v>50</v>
      </c>
      <c r="I104" s="11" t="s">
        <v>476</v>
      </c>
      <c r="J104" s="3" t="s">
        <v>700</v>
      </c>
      <c r="M104" s="21" t="s">
        <v>373</v>
      </c>
      <c r="N104" s="26" t="s">
        <v>73</v>
      </c>
      <c r="O104" s="26" t="s">
        <v>137</v>
      </c>
      <c r="P104" s="33" t="s">
        <v>646</v>
      </c>
      <c r="U104" s="10" t="s">
        <v>421</v>
      </c>
      <c r="V104" s="31" t="s">
        <v>196</v>
      </c>
      <c r="W104" s="46" t="s">
        <v>254</v>
      </c>
      <c r="Y104" s="11" t="s">
        <v>157</v>
      </c>
    </row>
    <row r="105" spans="3:25" x14ac:dyDescent="0.25">
      <c r="C105" s="3" t="s">
        <v>181</v>
      </c>
      <c r="D105" s="3" t="s">
        <v>678</v>
      </c>
      <c r="E105" s="3" t="s">
        <v>409</v>
      </c>
      <c r="F105" s="3" t="s">
        <v>394</v>
      </c>
      <c r="I105" s="11" t="s">
        <v>152</v>
      </c>
      <c r="J105" s="3" t="s">
        <v>390</v>
      </c>
      <c r="M105" s="21" t="s">
        <v>133</v>
      </c>
      <c r="N105" s="26" t="s">
        <v>74</v>
      </c>
      <c r="O105" s="26" t="s">
        <v>700</v>
      </c>
      <c r="P105" s="31" t="s">
        <v>118</v>
      </c>
      <c r="U105" s="10" t="s">
        <v>412</v>
      </c>
      <c r="V105" s="31" t="s">
        <v>94</v>
      </c>
      <c r="W105" s="46" t="s">
        <v>166</v>
      </c>
      <c r="Y105" s="11" t="s">
        <v>400</v>
      </c>
    </row>
    <row r="106" spans="3:25" x14ac:dyDescent="0.25">
      <c r="C106" s="3" t="s">
        <v>673</v>
      </c>
      <c r="D106" s="3" t="s">
        <v>356</v>
      </c>
      <c r="E106" s="3" t="s">
        <v>166</v>
      </c>
      <c r="F106" s="3" t="s">
        <v>393</v>
      </c>
      <c r="I106" s="11" t="s">
        <v>17</v>
      </c>
      <c r="J106" s="3" t="s">
        <v>391</v>
      </c>
      <c r="M106" s="21" t="s">
        <v>374</v>
      </c>
      <c r="N106" s="26" t="s">
        <v>541</v>
      </c>
      <c r="O106" s="26" t="s">
        <v>140</v>
      </c>
      <c r="P106" s="31" t="s">
        <v>119</v>
      </c>
      <c r="U106" s="10" t="s">
        <v>420</v>
      </c>
      <c r="V106" s="31" t="s">
        <v>95</v>
      </c>
      <c r="W106" s="46" t="s">
        <v>423</v>
      </c>
      <c r="Y106" s="11" t="s">
        <v>401</v>
      </c>
    </row>
    <row r="107" spans="3:25" x14ac:dyDescent="0.25">
      <c r="C107" s="5" t="s">
        <v>643</v>
      </c>
      <c r="D107" s="3" t="s">
        <v>359</v>
      </c>
      <c r="E107" s="3" t="s">
        <v>168</v>
      </c>
      <c r="F107" s="3" t="s">
        <v>395</v>
      </c>
      <c r="I107" s="11" t="s">
        <v>156</v>
      </c>
      <c r="J107" s="3" t="s">
        <v>252</v>
      </c>
      <c r="M107" s="21" t="s">
        <v>376</v>
      </c>
      <c r="N107" s="26" t="s">
        <v>75</v>
      </c>
      <c r="O107" s="26" t="s">
        <v>388</v>
      </c>
      <c r="P107" s="31" t="s">
        <v>123</v>
      </c>
      <c r="U107" s="10" t="s">
        <v>168</v>
      </c>
      <c r="V107" s="31" t="s">
        <v>550</v>
      </c>
      <c r="W107" s="46" t="s">
        <v>422</v>
      </c>
      <c r="Y107" s="11" t="s">
        <v>409</v>
      </c>
    </row>
    <row r="108" spans="3:25" x14ac:dyDescent="0.25">
      <c r="C108" s="3" t="s">
        <v>409</v>
      </c>
      <c r="D108" s="3" t="s">
        <v>110</v>
      </c>
      <c r="E108" s="3" t="s">
        <v>478</v>
      </c>
      <c r="F108" s="3" t="s">
        <v>396</v>
      </c>
      <c r="I108" s="11" t="s">
        <v>157</v>
      </c>
      <c r="J108" s="3" t="s">
        <v>144</v>
      </c>
      <c r="M108" s="21" t="s">
        <v>379</v>
      </c>
      <c r="N108" s="26" t="s">
        <v>511</v>
      </c>
      <c r="O108" s="26" t="s">
        <v>390</v>
      </c>
      <c r="P108" s="31" t="s">
        <v>365</v>
      </c>
      <c r="U108" s="10" t="s">
        <v>169</v>
      </c>
      <c r="V108" s="31" t="s">
        <v>343</v>
      </c>
      <c r="W108" s="46" t="s">
        <v>420</v>
      </c>
      <c r="Y108" s="11" t="s">
        <v>411</v>
      </c>
    </row>
    <row r="109" spans="3:25" x14ac:dyDescent="0.25">
      <c r="C109" s="5" t="s">
        <v>254</v>
      </c>
      <c r="D109" s="3" t="s">
        <v>361</v>
      </c>
      <c r="E109" s="3" t="s">
        <v>519</v>
      </c>
      <c r="F109" s="3" t="s">
        <v>397</v>
      </c>
      <c r="I109" s="11" t="s">
        <v>400</v>
      </c>
      <c r="J109" s="3" t="s">
        <v>251</v>
      </c>
      <c r="M109" s="21" t="s">
        <v>382</v>
      </c>
      <c r="N109" s="26" t="s">
        <v>76</v>
      </c>
      <c r="O109" s="26" t="s">
        <v>252</v>
      </c>
      <c r="P109" s="31" t="s">
        <v>217</v>
      </c>
      <c r="U109" s="10" t="s">
        <v>173</v>
      </c>
      <c r="V109" s="31" t="s">
        <v>100</v>
      </c>
      <c r="W109" s="46" t="s">
        <v>168</v>
      </c>
      <c r="Y109" s="11" t="s">
        <v>254</v>
      </c>
    </row>
    <row r="110" spans="3:25" x14ac:dyDescent="0.25">
      <c r="C110" s="3" t="s">
        <v>422</v>
      </c>
      <c r="D110" s="3" t="s">
        <v>120</v>
      </c>
      <c r="E110" s="3" t="s">
        <v>451</v>
      </c>
      <c r="F110" s="3" t="s">
        <v>155</v>
      </c>
      <c r="I110" s="11" t="s">
        <v>401</v>
      </c>
      <c r="J110" s="3" t="s">
        <v>60</v>
      </c>
      <c r="M110" s="21" t="s">
        <v>380</v>
      </c>
      <c r="N110" s="26" t="s">
        <v>315</v>
      </c>
      <c r="O110" s="26" t="s">
        <v>144</v>
      </c>
      <c r="P110" s="31" t="s">
        <v>771</v>
      </c>
      <c r="U110" s="10" t="s">
        <v>608</v>
      </c>
      <c r="V110" s="31" t="s">
        <v>346</v>
      </c>
      <c r="W110" s="46" t="s">
        <v>478</v>
      </c>
      <c r="Y110" s="11" t="s">
        <v>166</v>
      </c>
    </row>
    <row r="111" spans="3:25" x14ac:dyDescent="0.25">
      <c r="C111" s="3" t="s">
        <v>478</v>
      </c>
      <c r="D111" s="3" t="s">
        <v>57</v>
      </c>
      <c r="E111" s="3" t="s">
        <v>129</v>
      </c>
      <c r="F111" s="3" t="s">
        <v>400</v>
      </c>
      <c r="I111" s="11" t="s">
        <v>402</v>
      </c>
      <c r="J111" s="3" t="s">
        <v>248</v>
      </c>
      <c r="M111" s="21" t="s">
        <v>59</v>
      </c>
      <c r="N111" s="26" t="s">
        <v>317</v>
      </c>
      <c r="O111" s="26" t="s">
        <v>249</v>
      </c>
      <c r="P111" s="31" t="s">
        <v>15</v>
      </c>
      <c r="U111" s="10" t="s">
        <v>426</v>
      </c>
      <c r="V111" s="31" t="s">
        <v>765</v>
      </c>
      <c r="W111" s="46" t="s">
        <v>426</v>
      </c>
      <c r="Y111" s="11" t="s">
        <v>412</v>
      </c>
    </row>
    <row r="112" spans="3:25" x14ac:dyDescent="0.25">
      <c r="C112" s="3" t="s">
        <v>519</v>
      </c>
      <c r="D112" s="3" t="s">
        <v>370</v>
      </c>
      <c r="E112" s="3" t="s">
        <v>426</v>
      </c>
      <c r="F112" s="3" t="s">
        <v>404</v>
      </c>
      <c r="I112" s="11" t="s">
        <v>409</v>
      </c>
      <c r="J112" s="3" t="s">
        <v>547</v>
      </c>
      <c r="M112" s="23" t="s">
        <v>647</v>
      </c>
      <c r="N112" s="26" t="s">
        <v>78</v>
      </c>
      <c r="O112" s="26" t="s">
        <v>203</v>
      </c>
      <c r="P112" s="31" t="s">
        <v>131</v>
      </c>
      <c r="U112" s="10" t="s">
        <v>434</v>
      </c>
      <c r="V112" s="31" t="s">
        <v>101</v>
      </c>
      <c r="W112" s="46" t="s">
        <v>434</v>
      </c>
      <c r="Y112" s="11" t="s">
        <v>420</v>
      </c>
    </row>
    <row r="113" spans="3:25" x14ac:dyDescent="0.25">
      <c r="C113" s="3" t="s">
        <v>451</v>
      </c>
      <c r="D113" s="3" t="s">
        <v>132</v>
      </c>
      <c r="F113" s="3" t="s">
        <v>164</v>
      </c>
      <c r="I113" s="11" t="s">
        <v>254</v>
      </c>
      <c r="J113" s="3" t="s">
        <v>247</v>
      </c>
      <c r="M113" s="21" t="s">
        <v>383</v>
      </c>
      <c r="N113" s="26" t="s">
        <v>82</v>
      </c>
      <c r="O113" s="26" t="s">
        <v>60</v>
      </c>
      <c r="P113" s="31" t="s">
        <v>58</v>
      </c>
      <c r="U113" s="10" t="s">
        <v>430</v>
      </c>
      <c r="V113" s="31" t="s">
        <v>350</v>
      </c>
      <c r="W113" s="46" t="s">
        <v>430</v>
      </c>
      <c r="Y113" s="11" t="s">
        <v>478</v>
      </c>
    </row>
    <row r="114" spans="3:25" x14ac:dyDescent="0.25">
      <c r="C114" s="3" t="s">
        <v>171</v>
      </c>
      <c r="D114" s="3" t="s">
        <v>380</v>
      </c>
      <c r="F114" s="3" t="s">
        <v>128</v>
      </c>
      <c r="I114" s="11" t="s">
        <v>166</v>
      </c>
      <c r="J114" s="3" t="s">
        <v>50</v>
      </c>
      <c r="M114" s="21" t="s">
        <v>385</v>
      </c>
      <c r="N114" s="26" t="s">
        <v>320</v>
      </c>
      <c r="O114" s="26" t="s">
        <v>248</v>
      </c>
      <c r="P114" s="31" t="s">
        <v>133</v>
      </c>
      <c r="U114" s="10" t="s">
        <v>431</v>
      </c>
      <c r="V114" s="31" t="s">
        <v>448</v>
      </c>
      <c r="W114" s="46" t="s">
        <v>431</v>
      </c>
      <c r="Y114" s="11" t="s">
        <v>519</v>
      </c>
    </row>
    <row r="115" spans="3:25" x14ac:dyDescent="0.25">
      <c r="C115" s="3" t="s">
        <v>520</v>
      </c>
      <c r="D115" s="3" t="s">
        <v>381</v>
      </c>
      <c r="F115" s="3" t="s">
        <v>165</v>
      </c>
      <c r="I115" s="11" t="s">
        <v>420</v>
      </c>
      <c r="J115" s="3" t="s">
        <v>475</v>
      </c>
      <c r="M115" s="21" t="s">
        <v>136</v>
      </c>
      <c r="N115" s="26" t="s">
        <v>319</v>
      </c>
      <c r="O115" s="26" t="s">
        <v>759</v>
      </c>
      <c r="P115" s="31" t="s">
        <v>375</v>
      </c>
      <c r="V115" s="11" t="s">
        <v>106</v>
      </c>
      <c r="Y115" s="11" t="s">
        <v>810</v>
      </c>
    </row>
    <row r="116" spans="3:25" x14ac:dyDescent="0.25">
      <c r="C116" s="3" t="s">
        <v>426</v>
      </c>
      <c r="D116" s="5" t="s">
        <v>647</v>
      </c>
      <c r="F116" s="3" t="s">
        <v>181</v>
      </c>
      <c r="I116" s="11" t="s">
        <v>519</v>
      </c>
      <c r="J116" s="3" t="s">
        <v>153</v>
      </c>
      <c r="M116" s="21" t="s">
        <v>390</v>
      </c>
      <c r="N116" s="26" t="s">
        <v>741</v>
      </c>
      <c r="O116" s="26" t="s">
        <v>760</v>
      </c>
      <c r="P116" s="31" t="s">
        <v>218</v>
      </c>
      <c r="V116" s="11" t="s">
        <v>107</v>
      </c>
      <c r="Y116" s="11" t="s">
        <v>426</v>
      </c>
    </row>
    <row r="117" spans="3:25" x14ac:dyDescent="0.25">
      <c r="C117" s="3" t="s">
        <v>430</v>
      </c>
      <c r="D117" s="3" t="s">
        <v>136</v>
      </c>
      <c r="F117" s="3" t="s">
        <v>405</v>
      </c>
      <c r="I117" s="11" t="s">
        <v>451</v>
      </c>
      <c r="J117" s="3" t="s">
        <v>394</v>
      </c>
      <c r="M117" s="21" t="s">
        <v>391</v>
      </c>
      <c r="N117" s="26" t="s">
        <v>89</v>
      </c>
      <c r="O117" s="25" t="s">
        <v>750</v>
      </c>
      <c r="P117" s="31" t="s">
        <v>382</v>
      </c>
      <c r="V117" s="11" t="s">
        <v>176</v>
      </c>
      <c r="Y117" s="11" t="s">
        <v>430</v>
      </c>
    </row>
    <row r="118" spans="3:25" x14ac:dyDescent="0.25">
      <c r="D118" s="3" t="s">
        <v>388</v>
      </c>
      <c r="F118" s="5" t="s">
        <v>643</v>
      </c>
      <c r="I118" s="11" t="s">
        <v>426</v>
      </c>
      <c r="J118" s="3" t="s">
        <v>396</v>
      </c>
      <c r="M118" s="21" t="s">
        <v>252</v>
      </c>
      <c r="N118" s="26" t="s">
        <v>742</v>
      </c>
      <c r="O118" s="26" t="s">
        <v>50</v>
      </c>
      <c r="P118" s="31" t="s">
        <v>380</v>
      </c>
      <c r="V118" s="11" t="s">
        <v>515</v>
      </c>
      <c r="Y118" s="11" t="s">
        <v>431</v>
      </c>
    </row>
    <row r="119" spans="3:25" x14ac:dyDescent="0.25">
      <c r="D119" s="3" t="s">
        <v>391</v>
      </c>
      <c r="F119" s="3" t="s">
        <v>409</v>
      </c>
      <c r="I119" s="11" t="s">
        <v>428</v>
      </c>
      <c r="J119" s="3" t="s">
        <v>157</v>
      </c>
      <c r="M119" s="21" t="s">
        <v>144</v>
      </c>
      <c r="N119" s="26" t="s">
        <v>331</v>
      </c>
      <c r="O119" s="26" t="s">
        <v>397</v>
      </c>
      <c r="P119" s="31" t="s">
        <v>59</v>
      </c>
      <c r="V119" s="11" t="s">
        <v>808</v>
      </c>
    </row>
    <row r="120" spans="3:25" x14ac:dyDescent="0.25">
      <c r="D120" s="3" t="s">
        <v>143</v>
      </c>
      <c r="F120" s="3" t="s">
        <v>422</v>
      </c>
      <c r="I120" s="11" t="s">
        <v>434</v>
      </c>
      <c r="J120" s="3" t="s">
        <v>439</v>
      </c>
      <c r="M120" s="21" t="s">
        <v>203</v>
      </c>
      <c r="N120" s="26" t="s">
        <v>726</v>
      </c>
      <c r="O120" s="26" t="s">
        <v>549</v>
      </c>
      <c r="P120" s="31" t="s">
        <v>383</v>
      </c>
      <c r="V120" s="11" t="s">
        <v>351</v>
      </c>
    </row>
    <row r="121" spans="3:25" x14ac:dyDescent="0.25">
      <c r="D121" s="3" t="s">
        <v>252</v>
      </c>
      <c r="F121" s="3" t="s">
        <v>421</v>
      </c>
      <c r="J121" s="3" t="s">
        <v>400</v>
      </c>
      <c r="M121" s="21" t="s">
        <v>60</v>
      </c>
      <c r="N121" s="26" t="s">
        <v>334</v>
      </c>
      <c r="O121" s="26" t="s">
        <v>732</v>
      </c>
      <c r="P121" s="31" t="s">
        <v>385</v>
      </c>
      <c r="V121" s="11" t="s">
        <v>353</v>
      </c>
    </row>
    <row r="122" spans="3:25" x14ac:dyDescent="0.25">
      <c r="D122" s="3" t="s">
        <v>144</v>
      </c>
      <c r="F122" s="3" t="s">
        <v>168</v>
      </c>
      <c r="J122" s="3" t="s">
        <v>401</v>
      </c>
      <c r="M122" s="21" t="s">
        <v>248</v>
      </c>
      <c r="N122" s="26" t="s">
        <v>743</v>
      </c>
      <c r="O122" s="26" t="s">
        <v>156</v>
      </c>
      <c r="P122" s="31" t="s">
        <v>136</v>
      </c>
      <c r="V122" s="11" t="s">
        <v>85</v>
      </c>
    </row>
    <row r="123" spans="3:25" x14ac:dyDescent="0.25">
      <c r="D123" s="5" t="s">
        <v>648</v>
      </c>
      <c r="F123" s="3" t="s">
        <v>519</v>
      </c>
      <c r="J123" s="3" t="s">
        <v>403</v>
      </c>
      <c r="M123" s="21" t="s">
        <v>547</v>
      </c>
      <c r="N123" s="26" t="s">
        <v>335</v>
      </c>
      <c r="O123" s="26" t="s">
        <v>157</v>
      </c>
      <c r="P123" s="31" t="s">
        <v>139</v>
      </c>
      <c r="V123" s="11" t="s">
        <v>356</v>
      </c>
    </row>
    <row r="124" spans="3:25" x14ac:dyDescent="0.25">
      <c r="D124" s="5" t="s">
        <v>649</v>
      </c>
      <c r="F124" s="3" t="s">
        <v>520</v>
      </c>
      <c r="J124" s="3" t="s">
        <v>163</v>
      </c>
      <c r="M124" s="21" t="s">
        <v>50</v>
      </c>
      <c r="N124" s="26" t="s">
        <v>559</v>
      </c>
      <c r="O124" s="26" t="s">
        <v>439</v>
      </c>
      <c r="P124" s="31" t="s">
        <v>388</v>
      </c>
      <c r="V124" s="11" t="s">
        <v>357</v>
      </c>
    </row>
    <row r="125" spans="3:25" x14ac:dyDescent="0.25">
      <c r="D125" s="3" t="s">
        <v>158</v>
      </c>
      <c r="F125" s="3" t="s">
        <v>426</v>
      </c>
      <c r="J125" s="3" t="s">
        <v>164</v>
      </c>
      <c r="M125" s="21" t="s">
        <v>394</v>
      </c>
      <c r="N125" s="26" t="s">
        <v>323</v>
      </c>
      <c r="O125" s="26" t="s">
        <v>400</v>
      </c>
      <c r="P125" s="31" t="s">
        <v>390</v>
      </c>
      <c r="V125" s="11" t="s">
        <v>110</v>
      </c>
    </row>
    <row r="126" spans="3:25" x14ac:dyDescent="0.25">
      <c r="D126" s="3" t="s">
        <v>221</v>
      </c>
      <c r="F126" s="3" t="s">
        <v>427</v>
      </c>
      <c r="J126" s="3" t="s">
        <v>128</v>
      </c>
      <c r="M126" s="21" t="s">
        <v>396</v>
      </c>
      <c r="N126" s="26" t="s">
        <v>744</v>
      </c>
      <c r="O126" s="26" t="s">
        <v>164</v>
      </c>
      <c r="P126" s="31" t="s">
        <v>729</v>
      </c>
      <c r="V126" s="11" t="s">
        <v>832</v>
      </c>
    </row>
    <row r="127" spans="3:25" x14ac:dyDescent="0.25">
      <c r="D127" s="3" t="s">
        <v>157</v>
      </c>
      <c r="F127" s="3" t="s">
        <v>428</v>
      </c>
      <c r="J127" s="3" t="s">
        <v>409</v>
      </c>
      <c r="M127" s="21" t="s">
        <v>397</v>
      </c>
      <c r="N127" s="26" t="s">
        <v>745</v>
      </c>
      <c r="O127" s="26" t="s">
        <v>408</v>
      </c>
      <c r="P127" s="31" t="s">
        <v>730</v>
      </c>
      <c r="V127" s="11" t="s">
        <v>230</v>
      </c>
    </row>
    <row r="128" spans="3:25" x14ac:dyDescent="0.25">
      <c r="D128" s="3" t="s">
        <v>407</v>
      </c>
      <c r="F128" s="3" t="s">
        <v>430</v>
      </c>
      <c r="J128" s="5" t="s">
        <v>254</v>
      </c>
      <c r="M128" s="21" t="s">
        <v>549</v>
      </c>
      <c r="N128" s="26" t="s">
        <v>746</v>
      </c>
      <c r="O128" s="26" t="s">
        <v>612</v>
      </c>
      <c r="P128" s="31" t="s">
        <v>203</v>
      </c>
      <c r="V128" s="11" t="s">
        <v>113</v>
      </c>
    </row>
    <row r="129" spans="4:22" x14ac:dyDescent="0.25">
      <c r="D129" s="5" t="s">
        <v>254</v>
      </c>
      <c r="F129" s="3" t="s">
        <v>684</v>
      </c>
      <c r="J129" s="3" t="s">
        <v>420</v>
      </c>
      <c r="M129" s="21" t="s">
        <v>156</v>
      </c>
      <c r="N129" s="26" t="s">
        <v>727</v>
      </c>
      <c r="O129" s="26" t="s">
        <v>409</v>
      </c>
      <c r="P129" s="31" t="s">
        <v>60</v>
      </c>
      <c r="V129" s="11" t="s">
        <v>833</v>
      </c>
    </row>
    <row r="130" spans="4:22" x14ac:dyDescent="0.25">
      <c r="D130" s="3" t="s">
        <v>414</v>
      </c>
      <c r="F130" s="3" t="s">
        <v>685</v>
      </c>
      <c r="J130" s="3" t="s">
        <v>168</v>
      </c>
      <c r="M130" s="21" t="s">
        <v>439</v>
      </c>
      <c r="N130" s="26" t="s">
        <v>90</v>
      </c>
      <c r="O130" s="26" t="s">
        <v>411</v>
      </c>
      <c r="P130" s="31" t="s">
        <v>248</v>
      </c>
      <c r="V130" s="11" t="s">
        <v>834</v>
      </c>
    </row>
    <row r="131" spans="4:22" x14ac:dyDescent="0.25">
      <c r="D131" s="3" t="s">
        <v>451</v>
      </c>
      <c r="J131" s="3" t="s">
        <v>478</v>
      </c>
      <c r="M131" s="21" t="s">
        <v>400</v>
      </c>
      <c r="N131" s="26" t="s">
        <v>339</v>
      </c>
      <c r="O131" s="28" t="s">
        <v>254</v>
      </c>
      <c r="P131" s="31" t="s">
        <v>759</v>
      </c>
      <c r="V131" s="11" t="s">
        <v>253</v>
      </c>
    </row>
    <row r="132" spans="4:22" x14ac:dyDescent="0.25">
      <c r="D132" s="3" t="s">
        <v>129</v>
      </c>
      <c r="J132" s="3" t="s">
        <v>519</v>
      </c>
      <c r="M132" s="21" t="s">
        <v>402</v>
      </c>
      <c r="N132" s="26" t="s">
        <v>337</v>
      </c>
      <c r="O132" s="26" t="s">
        <v>166</v>
      </c>
      <c r="P132" s="31" t="s">
        <v>760</v>
      </c>
      <c r="V132" s="11" t="s">
        <v>361</v>
      </c>
    </row>
    <row r="133" spans="4:22" x14ac:dyDescent="0.25">
      <c r="D133" s="3" t="s">
        <v>608</v>
      </c>
      <c r="J133" s="3" t="s">
        <v>451</v>
      </c>
      <c r="M133" s="21" t="s">
        <v>9</v>
      </c>
      <c r="N133" s="26" t="s">
        <v>94</v>
      </c>
      <c r="O133" s="26" t="s">
        <v>422</v>
      </c>
      <c r="P133" s="31" t="s">
        <v>398</v>
      </c>
      <c r="V133" s="11" t="s">
        <v>117</v>
      </c>
    </row>
    <row r="134" spans="4:22" x14ac:dyDescent="0.25">
      <c r="D134" s="3" t="s">
        <v>433</v>
      </c>
      <c r="J134" s="3" t="s">
        <v>129</v>
      </c>
      <c r="M134" s="21" t="s">
        <v>161</v>
      </c>
      <c r="N134" s="26" t="s">
        <v>342</v>
      </c>
      <c r="O134" s="26" t="s">
        <v>421</v>
      </c>
      <c r="P134" s="31" t="s">
        <v>50</v>
      </c>
      <c r="V134" s="11" t="s">
        <v>119</v>
      </c>
    </row>
    <row r="135" spans="4:22" x14ac:dyDescent="0.25">
      <c r="J135" s="3" t="s">
        <v>426</v>
      </c>
      <c r="M135" s="21" t="s">
        <v>164</v>
      </c>
      <c r="N135" s="26" t="s">
        <v>96</v>
      </c>
      <c r="O135" s="26" t="s">
        <v>420</v>
      </c>
      <c r="P135" s="31" t="s">
        <v>475</v>
      </c>
      <c r="V135" s="11" t="s">
        <v>365</v>
      </c>
    </row>
    <row r="136" spans="4:22" x14ac:dyDescent="0.25">
      <c r="J136" s="3" t="s">
        <v>434</v>
      </c>
      <c r="M136" s="21" t="s">
        <v>612</v>
      </c>
      <c r="N136" s="26" t="s">
        <v>512</v>
      </c>
      <c r="O136" s="26" t="s">
        <v>519</v>
      </c>
      <c r="P136" s="31" t="s">
        <v>396</v>
      </c>
      <c r="V136" s="11" t="s">
        <v>800</v>
      </c>
    </row>
    <row r="137" spans="4:22" x14ac:dyDescent="0.25">
      <c r="J137" s="3" t="s">
        <v>430</v>
      </c>
      <c r="M137" s="21" t="s">
        <v>409</v>
      </c>
      <c r="N137" s="26" t="s">
        <v>100</v>
      </c>
      <c r="O137" s="26" t="s">
        <v>170</v>
      </c>
      <c r="P137" s="31" t="s">
        <v>732</v>
      </c>
      <c r="V137" s="11" t="s">
        <v>835</v>
      </c>
    </row>
    <row r="138" spans="4:22" x14ac:dyDescent="0.25">
      <c r="M138" s="21" t="s">
        <v>166</v>
      </c>
      <c r="N138" s="26" t="s">
        <v>346</v>
      </c>
      <c r="O138" s="26" t="s">
        <v>111</v>
      </c>
      <c r="P138" s="31" t="s">
        <v>156</v>
      </c>
      <c r="V138" s="11" t="s">
        <v>836</v>
      </c>
    </row>
    <row r="139" spans="4:22" x14ac:dyDescent="0.25">
      <c r="M139" s="21" t="s">
        <v>420</v>
      </c>
      <c r="N139" s="26" t="s">
        <v>697</v>
      </c>
      <c r="O139" s="26" t="s">
        <v>426</v>
      </c>
      <c r="P139" s="31" t="s">
        <v>157</v>
      </c>
      <c r="V139" s="11" t="s">
        <v>369</v>
      </c>
    </row>
    <row r="140" spans="4:22" x14ac:dyDescent="0.25">
      <c r="M140" s="21" t="s">
        <v>478</v>
      </c>
      <c r="N140" s="26" t="s">
        <v>101</v>
      </c>
      <c r="O140" s="26" t="s">
        <v>431</v>
      </c>
      <c r="P140" s="31" t="s">
        <v>401</v>
      </c>
      <c r="V140" s="11" t="s">
        <v>15</v>
      </c>
    </row>
    <row r="141" spans="4:22" x14ac:dyDescent="0.25">
      <c r="M141" s="21" t="s">
        <v>519</v>
      </c>
      <c r="N141" s="26" t="s">
        <v>350</v>
      </c>
      <c r="P141" s="33" t="s">
        <v>650</v>
      </c>
      <c r="V141" s="11" t="s">
        <v>371</v>
      </c>
    </row>
    <row r="142" spans="4:22" x14ac:dyDescent="0.25">
      <c r="M142" s="21" t="s">
        <v>451</v>
      </c>
      <c r="N142" s="26" t="s">
        <v>448</v>
      </c>
      <c r="P142" s="31" t="s">
        <v>403</v>
      </c>
      <c r="V142" s="11" t="s">
        <v>131</v>
      </c>
    </row>
    <row r="143" spans="4:22" x14ac:dyDescent="0.25">
      <c r="M143" s="21" t="s">
        <v>520</v>
      </c>
      <c r="N143" s="26" t="s">
        <v>468</v>
      </c>
      <c r="P143" s="31" t="s">
        <v>163</v>
      </c>
      <c r="V143" s="11" t="s">
        <v>58</v>
      </c>
    </row>
    <row r="144" spans="4:22" x14ac:dyDescent="0.25">
      <c r="M144" s="21" t="s">
        <v>426</v>
      </c>
      <c r="N144" s="26" t="s">
        <v>55</v>
      </c>
      <c r="P144" s="31" t="s">
        <v>164</v>
      </c>
      <c r="V144" s="11" t="s">
        <v>133</v>
      </c>
    </row>
    <row r="145" spans="13:22" x14ac:dyDescent="0.25">
      <c r="M145" s="21" t="s">
        <v>434</v>
      </c>
      <c r="N145" s="26" t="s">
        <v>514</v>
      </c>
      <c r="P145" s="31" t="s">
        <v>405</v>
      </c>
      <c r="V145" s="11" t="s">
        <v>594</v>
      </c>
    </row>
    <row r="146" spans="13:22" x14ac:dyDescent="0.25">
      <c r="M146" s="21" t="s">
        <v>430</v>
      </c>
      <c r="N146" s="26" t="s">
        <v>517</v>
      </c>
      <c r="P146" s="31" t="s">
        <v>773</v>
      </c>
      <c r="V146" s="11" t="s">
        <v>374</v>
      </c>
    </row>
    <row r="147" spans="13:22" x14ac:dyDescent="0.25">
      <c r="M147" s="21" t="s">
        <v>433</v>
      </c>
      <c r="N147" s="26" t="s">
        <v>515</v>
      </c>
      <c r="P147" s="31" t="s">
        <v>407</v>
      </c>
      <c r="V147" s="11" t="s">
        <v>614</v>
      </c>
    </row>
    <row r="148" spans="13:22" x14ac:dyDescent="0.25">
      <c r="N148" s="26" t="s">
        <v>109</v>
      </c>
      <c r="P148" s="31" t="s">
        <v>21</v>
      </c>
      <c r="V148" s="11" t="s">
        <v>837</v>
      </c>
    </row>
    <row r="149" spans="13:22" x14ac:dyDescent="0.25">
      <c r="N149" s="26" t="s">
        <v>747</v>
      </c>
      <c r="P149" s="31" t="s">
        <v>593</v>
      </c>
      <c r="V149" s="11" t="s">
        <v>376</v>
      </c>
    </row>
    <row r="150" spans="13:22" x14ac:dyDescent="0.25">
      <c r="N150" s="26" t="s">
        <v>545</v>
      </c>
      <c r="P150" s="31" t="s">
        <v>409</v>
      </c>
      <c r="V150" s="11" t="s">
        <v>380</v>
      </c>
    </row>
    <row r="151" spans="13:22" x14ac:dyDescent="0.25">
      <c r="N151" s="26" t="s">
        <v>352</v>
      </c>
      <c r="P151" s="33" t="s">
        <v>254</v>
      </c>
      <c r="V151" s="11" t="s">
        <v>383</v>
      </c>
    </row>
    <row r="152" spans="13:22" x14ac:dyDescent="0.25">
      <c r="N152" s="26" t="s">
        <v>353</v>
      </c>
      <c r="P152" s="31" t="s">
        <v>166</v>
      </c>
      <c r="V152" s="11" t="s">
        <v>384</v>
      </c>
    </row>
    <row r="153" spans="13:22" x14ac:dyDescent="0.25">
      <c r="N153" s="26" t="s">
        <v>354</v>
      </c>
      <c r="P153" s="31" t="s">
        <v>420</v>
      </c>
      <c r="V153" s="11" t="s">
        <v>385</v>
      </c>
    </row>
    <row r="154" spans="13:22" x14ac:dyDescent="0.25">
      <c r="N154" s="26" t="s">
        <v>85</v>
      </c>
      <c r="P154" s="31" t="s">
        <v>168</v>
      </c>
      <c r="V154" s="11" t="s">
        <v>518</v>
      </c>
    </row>
    <row r="155" spans="13:22" x14ac:dyDescent="0.25">
      <c r="N155" s="26" t="s">
        <v>355</v>
      </c>
      <c r="P155" s="31" t="s">
        <v>478</v>
      </c>
      <c r="V155" s="11" t="s">
        <v>136</v>
      </c>
    </row>
    <row r="156" spans="13:22" x14ac:dyDescent="0.25">
      <c r="N156" s="26" t="s">
        <v>356</v>
      </c>
      <c r="P156" s="31" t="s">
        <v>519</v>
      </c>
      <c r="V156" s="11" t="s">
        <v>838</v>
      </c>
    </row>
    <row r="157" spans="13:22" x14ac:dyDescent="0.25">
      <c r="N157" s="26" t="s">
        <v>359</v>
      </c>
      <c r="P157" s="31" t="s">
        <v>170</v>
      </c>
      <c r="V157" s="11" t="s">
        <v>137</v>
      </c>
    </row>
    <row r="158" spans="13:22" x14ac:dyDescent="0.25">
      <c r="N158" s="26" t="s">
        <v>360</v>
      </c>
      <c r="P158" s="31" t="s">
        <v>129</v>
      </c>
      <c r="V158" s="11" t="s">
        <v>140</v>
      </c>
    </row>
    <row r="159" spans="13:22" x14ac:dyDescent="0.25">
      <c r="N159" s="26" t="s">
        <v>470</v>
      </c>
      <c r="P159" s="31" t="s">
        <v>590</v>
      </c>
      <c r="V159" s="11" t="s">
        <v>839</v>
      </c>
    </row>
    <row r="160" spans="13:22" x14ac:dyDescent="0.25">
      <c r="N160" s="26" t="s">
        <v>110</v>
      </c>
      <c r="P160" s="31" t="s">
        <v>520</v>
      </c>
      <c r="V160" s="11" t="s">
        <v>390</v>
      </c>
    </row>
    <row r="161" spans="14:22" x14ac:dyDescent="0.25">
      <c r="N161" s="26" t="s">
        <v>253</v>
      </c>
      <c r="P161" s="31" t="s">
        <v>173</v>
      </c>
      <c r="V161" s="11" t="s">
        <v>252</v>
      </c>
    </row>
    <row r="162" spans="14:22" x14ac:dyDescent="0.25">
      <c r="N162" s="26" t="s">
        <v>361</v>
      </c>
      <c r="P162" s="31" t="s">
        <v>426</v>
      </c>
      <c r="V162" s="11" t="s">
        <v>653</v>
      </c>
    </row>
    <row r="163" spans="14:22" x14ac:dyDescent="0.25">
      <c r="N163" s="26" t="s">
        <v>117</v>
      </c>
      <c r="P163" s="31" t="s">
        <v>427</v>
      </c>
      <c r="V163" s="11" t="s">
        <v>144</v>
      </c>
    </row>
    <row r="164" spans="14:22" x14ac:dyDescent="0.25">
      <c r="N164" s="26" t="s">
        <v>119</v>
      </c>
      <c r="P164" s="31" t="s">
        <v>434</v>
      </c>
      <c r="V164" s="11" t="s">
        <v>81</v>
      </c>
    </row>
    <row r="165" spans="14:22" x14ac:dyDescent="0.25">
      <c r="N165" s="26" t="s">
        <v>123</v>
      </c>
      <c r="P165" s="31" t="s">
        <v>430</v>
      </c>
      <c r="V165" s="11" t="s">
        <v>730</v>
      </c>
    </row>
    <row r="166" spans="14:22" x14ac:dyDescent="0.25">
      <c r="N166" s="26" t="s">
        <v>728</v>
      </c>
      <c r="V166" s="11" t="s">
        <v>203</v>
      </c>
    </row>
    <row r="167" spans="14:22" x14ac:dyDescent="0.25">
      <c r="N167" s="26" t="s">
        <v>125</v>
      </c>
      <c r="V167" s="11" t="s">
        <v>60</v>
      </c>
    </row>
    <row r="168" spans="14:22" x14ac:dyDescent="0.25">
      <c r="N168" s="26" t="s">
        <v>365</v>
      </c>
      <c r="V168" s="11" t="s">
        <v>437</v>
      </c>
    </row>
    <row r="169" spans="14:22" x14ac:dyDescent="0.25">
      <c r="N169" s="26" t="s">
        <v>367</v>
      </c>
      <c r="V169" s="11" t="s">
        <v>557</v>
      </c>
    </row>
    <row r="170" spans="14:22" x14ac:dyDescent="0.25">
      <c r="N170" s="26" t="s">
        <v>368</v>
      </c>
      <c r="V170" s="11" t="s">
        <v>687</v>
      </c>
    </row>
    <row r="171" spans="14:22" x14ac:dyDescent="0.25">
      <c r="N171" s="26" t="s">
        <v>57</v>
      </c>
      <c r="V171" s="11" t="s">
        <v>840</v>
      </c>
    </row>
    <row r="172" spans="14:22" x14ac:dyDescent="0.25">
      <c r="N172" s="26" t="s">
        <v>369</v>
      </c>
      <c r="V172" s="11" t="s">
        <v>731</v>
      </c>
    </row>
    <row r="173" spans="14:22" x14ac:dyDescent="0.25">
      <c r="N173" s="26" t="s">
        <v>371</v>
      </c>
      <c r="V173" s="11" t="s">
        <v>751</v>
      </c>
    </row>
    <row r="174" spans="14:22" x14ac:dyDescent="0.25">
      <c r="N174" s="26" t="s">
        <v>131</v>
      </c>
      <c r="V174" s="11" t="s">
        <v>398</v>
      </c>
    </row>
    <row r="175" spans="14:22" x14ac:dyDescent="0.25">
      <c r="N175" s="26" t="s">
        <v>372</v>
      </c>
      <c r="V175" s="11" t="s">
        <v>841</v>
      </c>
    </row>
    <row r="176" spans="14:22" x14ac:dyDescent="0.25">
      <c r="N176" s="26" t="s">
        <v>373</v>
      </c>
      <c r="V176" s="11" t="s">
        <v>50</v>
      </c>
    </row>
    <row r="177" spans="14:22" x14ac:dyDescent="0.25">
      <c r="N177" s="26" t="s">
        <v>132</v>
      </c>
      <c r="V177" s="11" t="s">
        <v>394</v>
      </c>
    </row>
    <row r="178" spans="14:22" x14ac:dyDescent="0.25">
      <c r="N178" s="26" t="s">
        <v>133</v>
      </c>
      <c r="V178" s="11" t="s">
        <v>393</v>
      </c>
    </row>
    <row r="179" spans="14:22" x14ac:dyDescent="0.25">
      <c r="N179" s="26" t="s">
        <v>374</v>
      </c>
      <c r="V179" s="11" t="s">
        <v>397</v>
      </c>
    </row>
    <row r="180" spans="14:22" x14ac:dyDescent="0.25">
      <c r="N180" s="26" t="s">
        <v>375</v>
      </c>
      <c r="V180" s="11" t="s">
        <v>549</v>
      </c>
    </row>
    <row r="181" spans="14:22" x14ac:dyDescent="0.25">
      <c r="N181" s="26" t="s">
        <v>377</v>
      </c>
      <c r="V181" s="11" t="s">
        <v>156</v>
      </c>
    </row>
    <row r="182" spans="14:22" x14ac:dyDescent="0.25">
      <c r="N182" s="26" t="s">
        <v>376</v>
      </c>
      <c r="V182" s="11" t="s">
        <v>157</v>
      </c>
    </row>
    <row r="183" spans="14:22" x14ac:dyDescent="0.25">
      <c r="N183" s="26" t="s">
        <v>218</v>
      </c>
      <c r="V183" s="11" t="s">
        <v>797</v>
      </c>
    </row>
    <row r="184" spans="14:22" x14ac:dyDescent="0.25">
      <c r="N184" s="26" t="s">
        <v>379</v>
      </c>
      <c r="V184" s="11" t="s">
        <v>400</v>
      </c>
    </row>
    <row r="185" spans="14:22" x14ac:dyDescent="0.25">
      <c r="N185" s="26" t="s">
        <v>382</v>
      </c>
      <c r="V185" s="11" t="s">
        <v>401</v>
      </c>
    </row>
    <row r="186" spans="14:22" x14ac:dyDescent="0.25">
      <c r="N186" s="26" t="s">
        <v>380</v>
      </c>
      <c r="V186" s="11" t="s">
        <v>160</v>
      </c>
    </row>
    <row r="187" spans="14:22" x14ac:dyDescent="0.25">
      <c r="N187" s="26" t="s">
        <v>59</v>
      </c>
      <c r="V187" s="11" t="s">
        <v>164</v>
      </c>
    </row>
    <row r="188" spans="14:22" x14ac:dyDescent="0.25">
      <c r="N188" s="26" t="s">
        <v>383</v>
      </c>
      <c r="V188" s="11" t="s">
        <v>405</v>
      </c>
    </row>
    <row r="189" spans="14:22" x14ac:dyDescent="0.25">
      <c r="N189" s="26" t="s">
        <v>385</v>
      </c>
      <c r="V189" s="11" t="s">
        <v>407</v>
      </c>
    </row>
    <row r="190" spans="14:22" x14ac:dyDescent="0.25">
      <c r="N190" s="26" t="s">
        <v>496</v>
      </c>
      <c r="V190" s="11" t="s">
        <v>842</v>
      </c>
    </row>
    <row r="191" spans="14:22" x14ac:dyDescent="0.25">
      <c r="N191" s="26" t="s">
        <v>518</v>
      </c>
      <c r="V191" s="11" t="s">
        <v>612</v>
      </c>
    </row>
    <row r="192" spans="14:22" x14ac:dyDescent="0.25">
      <c r="N192" s="26" t="s">
        <v>136</v>
      </c>
      <c r="V192" s="11" t="s">
        <v>409</v>
      </c>
    </row>
    <row r="193" spans="14:22" x14ac:dyDescent="0.25">
      <c r="N193" s="26" t="s">
        <v>137</v>
      </c>
      <c r="V193" s="11" t="s">
        <v>411</v>
      </c>
    </row>
    <row r="194" spans="14:22" x14ac:dyDescent="0.25">
      <c r="N194" s="26" t="s">
        <v>138</v>
      </c>
      <c r="V194" s="11" t="s">
        <v>166</v>
      </c>
    </row>
    <row r="195" spans="14:22" x14ac:dyDescent="0.25">
      <c r="N195" s="26" t="s">
        <v>139</v>
      </c>
      <c r="V195" s="11" t="s">
        <v>422</v>
      </c>
    </row>
    <row r="196" spans="14:22" x14ac:dyDescent="0.25">
      <c r="N196" s="26" t="s">
        <v>140</v>
      </c>
      <c r="V196" s="11" t="s">
        <v>412</v>
      </c>
    </row>
    <row r="197" spans="14:22" x14ac:dyDescent="0.25">
      <c r="N197" s="26" t="s">
        <v>388</v>
      </c>
      <c r="V197" s="11" t="s">
        <v>417</v>
      </c>
    </row>
    <row r="198" spans="14:22" x14ac:dyDescent="0.25">
      <c r="N198" s="26" t="s">
        <v>390</v>
      </c>
      <c r="V198" s="11" t="s">
        <v>519</v>
      </c>
    </row>
    <row r="199" spans="14:22" x14ac:dyDescent="0.25">
      <c r="N199" s="26" t="s">
        <v>391</v>
      </c>
      <c r="V199" s="11" t="s">
        <v>170</v>
      </c>
    </row>
    <row r="200" spans="14:22" x14ac:dyDescent="0.25">
      <c r="N200" s="26" t="s">
        <v>546</v>
      </c>
      <c r="V200" s="11" t="s">
        <v>129</v>
      </c>
    </row>
    <row r="201" spans="14:22" x14ac:dyDescent="0.25">
      <c r="N201" s="26" t="s">
        <v>252</v>
      </c>
      <c r="V201" s="11" t="s">
        <v>171</v>
      </c>
    </row>
    <row r="202" spans="14:22" x14ac:dyDescent="0.25">
      <c r="N202" s="26" t="s">
        <v>144</v>
      </c>
      <c r="V202" s="11" t="s">
        <v>810</v>
      </c>
    </row>
    <row r="203" spans="14:22" x14ac:dyDescent="0.25">
      <c r="N203" s="26" t="s">
        <v>729</v>
      </c>
      <c r="V203" s="11" t="s">
        <v>520</v>
      </c>
    </row>
    <row r="204" spans="14:22" x14ac:dyDescent="0.25">
      <c r="N204" s="26" t="s">
        <v>730</v>
      </c>
      <c r="V204" s="11" t="s">
        <v>608</v>
      </c>
    </row>
    <row r="205" spans="14:22" x14ac:dyDescent="0.25">
      <c r="N205" s="26" t="s">
        <v>249</v>
      </c>
      <c r="V205" s="11" t="s">
        <v>426</v>
      </c>
    </row>
    <row r="206" spans="14:22" x14ac:dyDescent="0.25">
      <c r="N206" s="26" t="s">
        <v>631</v>
      </c>
      <c r="V206" s="11" t="s">
        <v>174</v>
      </c>
    </row>
    <row r="207" spans="14:22" x14ac:dyDescent="0.25">
      <c r="N207" s="26" t="s">
        <v>203</v>
      </c>
      <c r="V207" s="11" t="s">
        <v>843</v>
      </c>
    </row>
    <row r="208" spans="14:22" x14ac:dyDescent="0.25">
      <c r="N208" s="26" t="s">
        <v>60</v>
      </c>
      <c r="V208" s="11" t="s">
        <v>430</v>
      </c>
    </row>
    <row r="209" spans="14:22" x14ac:dyDescent="0.25">
      <c r="N209" s="26" t="s">
        <v>248</v>
      </c>
      <c r="V209" s="11" t="s">
        <v>431</v>
      </c>
    </row>
    <row r="210" spans="14:22" x14ac:dyDescent="0.25">
      <c r="N210" s="26" t="s">
        <v>748</v>
      </c>
    </row>
    <row r="211" spans="14:22" x14ac:dyDescent="0.25">
      <c r="N211" s="26" t="s">
        <v>749</v>
      </c>
    </row>
    <row r="212" spans="14:22" x14ac:dyDescent="0.25">
      <c r="N212" s="26" t="s">
        <v>759</v>
      </c>
    </row>
    <row r="213" spans="14:22" x14ac:dyDescent="0.25">
      <c r="N213" s="28" t="s">
        <v>698</v>
      </c>
    </row>
    <row r="214" spans="14:22" x14ac:dyDescent="0.25">
      <c r="N214" s="26" t="s">
        <v>247</v>
      </c>
    </row>
    <row r="215" spans="14:22" x14ac:dyDescent="0.25">
      <c r="N215" s="26" t="s">
        <v>150</v>
      </c>
    </row>
    <row r="216" spans="14:22" x14ac:dyDescent="0.25">
      <c r="N216" s="26" t="s">
        <v>760</v>
      </c>
    </row>
    <row r="217" spans="14:22" x14ac:dyDescent="0.25">
      <c r="N217" s="26" t="s">
        <v>751</v>
      </c>
    </row>
    <row r="218" spans="14:22" x14ac:dyDescent="0.25">
      <c r="N218" s="26" t="s">
        <v>398</v>
      </c>
    </row>
    <row r="219" spans="14:22" x14ac:dyDescent="0.25">
      <c r="N219" s="26" t="s">
        <v>50</v>
      </c>
    </row>
    <row r="220" spans="14:22" x14ac:dyDescent="0.25">
      <c r="N220" s="26" t="s">
        <v>475</v>
      </c>
    </row>
    <row r="221" spans="14:22" x14ac:dyDescent="0.25">
      <c r="N221" s="26" t="s">
        <v>476</v>
      </c>
    </row>
    <row r="222" spans="14:22" x14ac:dyDescent="0.25">
      <c r="N222" s="26" t="s">
        <v>752</v>
      </c>
    </row>
    <row r="223" spans="14:22" x14ac:dyDescent="0.25">
      <c r="N223" s="26" t="s">
        <v>152</v>
      </c>
    </row>
    <row r="224" spans="14:22" x14ac:dyDescent="0.25">
      <c r="N224" s="26" t="s">
        <v>392</v>
      </c>
    </row>
    <row r="225" spans="14:14" x14ac:dyDescent="0.25">
      <c r="N225" s="26" t="s">
        <v>393</v>
      </c>
    </row>
    <row r="226" spans="14:14" x14ac:dyDescent="0.25">
      <c r="N226" s="26" t="s">
        <v>395</v>
      </c>
    </row>
    <row r="227" spans="14:14" x14ac:dyDescent="0.25">
      <c r="N227" s="26" t="s">
        <v>396</v>
      </c>
    </row>
    <row r="228" spans="14:14" x14ac:dyDescent="0.25">
      <c r="N228" s="26" t="s">
        <v>397</v>
      </c>
    </row>
    <row r="229" spans="14:14" x14ac:dyDescent="0.25">
      <c r="N229" s="26" t="s">
        <v>549</v>
      </c>
    </row>
    <row r="230" spans="14:14" x14ac:dyDescent="0.25">
      <c r="N230" s="26" t="s">
        <v>155</v>
      </c>
    </row>
    <row r="231" spans="14:14" x14ac:dyDescent="0.25">
      <c r="N231" s="26" t="s">
        <v>732</v>
      </c>
    </row>
    <row r="232" spans="14:14" x14ac:dyDescent="0.25">
      <c r="N232" s="26" t="s">
        <v>156</v>
      </c>
    </row>
    <row r="233" spans="14:14" x14ac:dyDescent="0.25">
      <c r="N233" s="26" t="s">
        <v>157</v>
      </c>
    </row>
    <row r="234" spans="14:14" x14ac:dyDescent="0.25">
      <c r="N234" s="26" t="s">
        <v>753</v>
      </c>
    </row>
    <row r="235" spans="14:14" x14ac:dyDescent="0.25">
      <c r="N235" s="26" t="s">
        <v>400</v>
      </c>
    </row>
    <row r="236" spans="14:14" x14ac:dyDescent="0.25">
      <c r="N236" s="26" t="s">
        <v>401</v>
      </c>
    </row>
    <row r="237" spans="14:14" x14ac:dyDescent="0.25">
      <c r="N237" s="26" t="s">
        <v>402</v>
      </c>
    </row>
    <row r="238" spans="14:14" x14ac:dyDescent="0.25">
      <c r="N238" s="26" t="s">
        <v>9</v>
      </c>
    </row>
    <row r="239" spans="14:14" x14ac:dyDescent="0.25">
      <c r="N239" s="26" t="s">
        <v>163</v>
      </c>
    </row>
    <row r="240" spans="14:14" x14ac:dyDescent="0.25">
      <c r="N240" s="26" t="s">
        <v>164</v>
      </c>
    </row>
    <row r="241" spans="14:14" x14ac:dyDescent="0.25">
      <c r="N241" s="26" t="s">
        <v>128</v>
      </c>
    </row>
    <row r="242" spans="14:14" x14ac:dyDescent="0.25">
      <c r="N242" s="26" t="s">
        <v>754</v>
      </c>
    </row>
    <row r="243" spans="14:14" x14ac:dyDescent="0.25">
      <c r="N243" s="26" t="s">
        <v>407</v>
      </c>
    </row>
    <row r="244" spans="14:14" x14ac:dyDescent="0.25">
      <c r="N244" s="26" t="s">
        <v>21</v>
      </c>
    </row>
    <row r="245" spans="14:14" x14ac:dyDescent="0.25">
      <c r="N245" s="26" t="s">
        <v>612</v>
      </c>
    </row>
    <row r="246" spans="14:14" x14ac:dyDescent="0.25">
      <c r="N246" s="26" t="s">
        <v>409</v>
      </c>
    </row>
    <row r="247" spans="14:14" x14ac:dyDescent="0.25">
      <c r="N247" s="26" t="s">
        <v>166</v>
      </c>
    </row>
    <row r="248" spans="14:14" x14ac:dyDescent="0.25">
      <c r="N248" s="26" t="s">
        <v>423</v>
      </c>
    </row>
    <row r="249" spans="14:14" x14ac:dyDescent="0.25">
      <c r="N249" s="26" t="s">
        <v>412</v>
      </c>
    </row>
    <row r="250" spans="14:14" x14ac:dyDescent="0.25">
      <c r="N250" s="26" t="s">
        <v>420</v>
      </c>
    </row>
    <row r="251" spans="14:14" x14ac:dyDescent="0.25">
      <c r="N251" s="26" t="s">
        <v>418</v>
      </c>
    </row>
    <row r="252" spans="14:14" x14ac:dyDescent="0.25">
      <c r="N252" s="26" t="s">
        <v>415</v>
      </c>
    </row>
    <row r="253" spans="14:14" x14ac:dyDescent="0.25">
      <c r="N253" s="26" t="s">
        <v>168</v>
      </c>
    </row>
    <row r="254" spans="14:14" x14ac:dyDescent="0.25">
      <c r="N254" s="26" t="s">
        <v>478</v>
      </c>
    </row>
    <row r="255" spans="14:14" x14ac:dyDescent="0.25">
      <c r="N255" s="26" t="s">
        <v>519</v>
      </c>
    </row>
    <row r="256" spans="14:14" x14ac:dyDescent="0.25">
      <c r="N256" s="26" t="s">
        <v>451</v>
      </c>
    </row>
    <row r="257" spans="14:14" x14ac:dyDescent="0.25">
      <c r="N257" s="26" t="s">
        <v>574</v>
      </c>
    </row>
    <row r="258" spans="14:14" x14ac:dyDescent="0.25">
      <c r="N258" s="26" t="s">
        <v>520</v>
      </c>
    </row>
    <row r="259" spans="14:14" x14ac:dyDescent="0.25">
      <c r="N259" s="26" t="s">
        <v>424</v>
      </c>
    </row>
    <row r="260" spans="14:14" x14ac:dyDescent="0.25">
      <c r="N260" s="26" t="s">
        <v>608</v>
      </c>
    </row>
    <row r="261" spans="14:14" x14ac:dyDescent="0.25">
      <c r="N261" s="26" t="s">
        <v>426</v>
      </c>
    </row>
    <row r="262" spans="14:14" x14ac:dyDescent="0.25">
      <c r="N262" s="26" t="s">
        <v>521</v>
      </c>
    </row>
    <row r="263" spans="14:14" x14ac:dyDescent="0.25">
      <c r="N263" s="26" t="s">
        <v>428</v>
      </c>
    </row>
    <row r="264" spans="14:14" x14ac:dyDescent="0.25">
      <c r="N264" s="26" t="s">
        <v>174</v>
      </c>
    </row>
    <row r="265" spans="14:14" x14ac:dyDescent="0.25">
      <c r="N265" s="26" t="s">
        <v>434</v>
      </c>
    </row>
    <row r="266" spans="14:14" x14ac:dyDescent="0.25">
      <c r="N266" s="26" t="s">
        <v>430</v>
      </c>
    </row>
    <row r="267" spans="14:14" x14ac:dyDescent="0.25">
      <c r="N267" s="26" t="s">
        <v>432</v>
      </c>
    </row>
    <row r="268" spans="14:14" x14ac:dyDescent="0.25">
      <c r="N268" s="26" t="s">
        <v>433</v>
      </c>
    </row>
  </sheetData>
  <sortState ref="A4:A94">
    <sortCondition ref="A4"/>
  </sortState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51"/>
  <sheetViews>
    <sheetView workbookViewId="0"/>
  </sheetViews>
  <sheetFormatPr defaultRowHeight="15" x14ac:dyDescent="0.25"/>
  <cols>
    <col min="1" max="1" width="18.42578125" customWidth="1"/>
    <col min="2" max="2" width="19.42578125" customWidth="1"/>
    <col min="3" max="3" width="19.7109375" customWidth="1"/>
    <col min="4" max="4" width="18" customWidth="1"/>
    <col min="5" max="5" width="21" customWidth="1"/>
    <col min="6" max="6" width="19.5703125" customWidth="1"/>
    <col min="7" max="7" width="19.42578125" customWidth="1"/>
    <col min="8" max="8" width="20.7109375" customWidth="1"/>
    <col min="9" max="9" width="19.140625" customWidth="1"/>
    <col min="10" max="10" width="20.7109375" customWidth="1"/>
    <col min="11" max="11" width="21.85546875" customWidth="1"/>
    <col min="12" max="12" width="19.140625" customWidth="1"/>
    <col min="13" max="13" width="19.85546875" customWidth="1"/>
    <col min="14" max="14" width="20" customWidth="1"/>
    <col min="15" max="15" width="22.42578125" customWidth="1"/>
    <col min="16" max="16" width="20.140625" customWidth="1"/>
    <col min="17" max="17" width="21.140625" customWidth="1"/>
    <col min="18" max="18" width="21.85546875" customWidth="1"/>
    <col min="19" max="19" width="20.5703125" customWidth="1"/>
    <col min="20" max="21" width="22.28515625" customWidth="1"/>
    <col min="22" max="22" width="21.42578125" customWidth="1"/>
    <col min="23" max="23" width="25.28515625" customWidth="1"/>
    <col min="24" max="24" width="22" customWidth="1"/>
    <col min="25" max="25" width="22.140625" customWidth="1"/>
    <col min="257" max="257" width="18.42578125" customWidth="1"/>
    <col min="258" max="258" width="19.42578125" customWidth="1"/>
    <col min="259" max="259" width="19.7109375" customWidth="1"/>
    <col min="260" max="260" width="18" customWidth="1"/>
    <col min="261" max="261" width="21" customWidth="1"/>
    <col min="262" max="262" width="19.5703125" customWidth="1"/>
    <col min="263" max="263" width="19.42578125" customWidth="1"/>
    <col min="264" max="264" width="20.7109375" customWidth="1"/>
    <col min="265" max="265" width="19.140625" customWidth="1"/>
    <col min="266" max="266" width="20.7109375" customWidth="1"/>
    <col min="267" max="267" width="21.85546875" customWidth="1"/>
    <col min="268" max="268" width="19.140625" customWidth="1"/>
    <col min="269" max="269" width="19.85546875" customWidth="1"/>
    <col min="270" max="270" width="20" customWidth="1"/>
    <col min="271" max="271" width="22.42578125" customWidth="1"/>
    <col min="272" max="272" width="20.140625" customWidth="1"/>
    <col min="273" max="273" width="21.140625" customWidth="1"/>
    <col min="274" max="274" width="21.85546875" customWidth="1"/>
    <col min="275" max="275" width="20.5703125" customWidth="1"/>
    <col min="276" max="277" width="22.28515625" customWidth="1"/>
    <col min="278" max="278" width="21.42578125" customWidth="1"/>
    <col min="279" max="279" width="25.28515625" customWidth="1"/>
    <col min="280" max="280" width="22" customWidth="1"/>
    <col min="281" max="281" width="22.140625" customWidth="1"/>
    <col min="513" max="513" width="18.42578125" customWidth="1"/>
    <col min="514" max="514" width="19.42578125" customWidth="1"/>
    <col min="515" max="515" width="19.7109375" customWidth="1"/>
    <col min="516" max="516" width="18" customWidth="1"/>
    <col min="517" max="517" width="21" customWidth="1"/>
    <col min="518" max="518" width="19.5703125" customWidth="1"/>
    <col min="519" max="519" width="19.42578125" customWidth="1"/>
    <col min="520" max="520" width="20.7109375" customWidth="1"/>
    <col min="521" max="521" width="19.140625" customWidth="1"/>
    <col min="522" max="522" width="20.7109375" customWidth="1"/>
    <col min="523" max="523" width="21.85546875" customWidth="1"/>
    <col min="524" max="524" width="19.140625" customWidth="1"/>
    <col min="525" max="525" width="19.85546875" customWidth="1"/>
    <col min="526" max="526" width="20" customWidth="1"/>
    <col min="527" max="527" width="22.42578125" customWidth="1"/>
    <col min="528" max="528" width="20.140625" customWidth="1"/>
    <col min="529" max="529" width="21.140625" customWidth="1"/>
    <col min="530" max="530" width="21.85546875" customWidth="1"/>
    <col min="531" max="531" width="20.5703125" customWidth="1"/>
    <col min="532" max="533" width="22.28515625" customWidth="1"/>
    <col min="534" max="534" width="21.42578125" customWidth="1"/>
    <col min="535" max="535" width="25.28515625" customWidth="1"/>
    <col min="536" max="536" width="22" customWidth="1"/>
    <col min="537" max="537" width="22.140625" customWidth="1"/>
    <col min="769" max="769" width="18.42578125" customWidth="1"/>
    <col min="770" max="770" width="19.42578125" customWidth="1"/>
    <col min="771" max="771" width="19.7109375" customWidth="1"/>
    <col min="772" max="772" width="18" customWidth="1"/>
    <col min="773" max="773" width="21" customWidth="1"/>
    <col min="774" max="774" width="19.5703125" customWidth="1"/>
    <col min="775" max="775" width="19.42578125" customWidth="1"/>
    <col min="776" max="776" width="20.7109375" customWidth="1"/>
    <col min="777" max="777" width="19.140625" customWidth="1"/>
    <col min="778" max="778" width="20.7109375" customWidth="1"/>
    <col min="779" max="779" width="21.85546875" customWidth="1"/>
    <col min="780" max="780" width="19.140625" customWidth="1"/>
    <col min="781" max="781" width="19.85546875" customWidth="1"/>
    <col min="782" max="782" width="20" customWidth="1"/>
    <col min="783" max="783" width="22.42578125" customWidth="1"/>
    <col min="784" max="784" width="20.140625" customWidth="1"/>
    <col min="785" max="785" width="21.140625" customWidth="1"/>
    <col min="786" max="786" width="21.85546875" customWidth="1"/>
    <col min="787" max="787" width="20.5703125" customWidth="1"/>
    <col min="788" max="789" width="22.28515625" customWidth="1"/>
    <col min="790" max="790" width="21.42578125" customWidth="1"/>
    <col min="791" max="791" width="25.28515625" customWidth="1"/>
    <col min="792" max="792" width="22" customWidth="1"/>
    <col min="793" max="793" width="22.140625" customWidth="1"/>
    <col min="1025" max="1025" width="18.42578125" customWidth="1"/>
    <col min="1026" max="1026" width="19.42578125" customWidth="1"/>
    <col min="1027" max="1027" width="19.7109375" customWidth="1"/>
    <col min="1028" max="1028" width="18" customWidth="1"/>
    <col min="1029" max="1029" width="21" customWidth="1"/>
    <col min="1030" max="1030" width="19.5703125" customWidth="1"/>
    <col min="1031" max="1031" width="19.42578125" customWidth="1"/>
    <col min="1032" max="1032" width="20.7109375" customWidth="1"/>
    <col min="1033" max="1033" width="19.140625" customWidth="1"/>
    <col min="1034" max="1034" width="20.7109375" customWidth="1"/>
    <col min="1035" max="1035" width="21.85546875" customWidth="1"/>
    <col min="1036" max="1036" width="19.140625" customWidth="1"/>
    <col min="1037" max="1037" width="19.85546875" customWidth="1"/>
    <col min="1038" max="1038" width="20" customWidth="1"/>
    <col min="1039" max="1039" width="22.42578125" customWidth="1"/>
    <col min="1040" max="1040" width="20.140625" customWidth="1"/>
    <col min="1041" max="1041" width="21.140625" customWidth="1"/>
    <col min="1042" max="1042" width="21.85546875" customWidth="1"/>
    <col min="1043" max="1043" width="20.5703125" customWidth="1"/>
    <col min="1044" max="1045" width="22.28515625" customWidth="1"/>
    <col min="1046" max="1046" width="21.42578125" customWidth="1"/>
    <col min="1047" max="1047" width="25.28515625" customWidth="1"/>
    <col min="1048" max="1048" width="22" customWidth="1"/>
    <col min="1049" max="1049" width="22.140625" customWidth="1"/>
    <col min="1281" max="1281" width="18.42578125" customWidth="1"/>
    <col min="1282" max="1282" width="19.42578125" customWidth="1"/>
    <col min="1283" max="1283" width="19.7109375" customWidth="1"/>
    <col min="1284" max="1284" width="18" customWidth="1"/>
    <col min="1285" max="1285" width="21" customWidth="1"/>
    <col min="1286" max="1286" width="19.5703125" customWidth="1"/>
    <col min="1287" max="1287" width="19.42578125" customWidth="1"/>
    <col min="1288" max="1288" width="20.7109375" customWidth="1"/>
    <col min="1289" max="1289" width="19.140625" customWidth="1"/>
    <col min="1290" max="1290" width="20.7109375" customWidth="1"/>
    <col min="1291" max="1291" width="21.85546875" customWidth="1"/>
    <col min="1292" max="1292" width="19.140625" customWidth="1"/>
    <col min="1293" max="1293" width="19.85546875" customWidth="1"/>
    <col min="1294" max="1294" width="20" customWidth="1"/>
    <col min="1295" max="1295" width="22.42578125" customWidth="1"/>
    <col min="1296" max="1296" width="20.140625" customWidth="1"/>
    <col min="1297" max="1297" width="21.140625" customWidth="1"/>
    <col min="1298" max="1298" width="21.85546875" customWidth="1"/>
    <col min="1299" max="1299" width="20.5703125" customWidth="1"/>
    <col min="1300" max="1301" width="22.28515625" customWidth="1"/>
    <col min="1302" max="1302" width="21.42578125" customWidth="1"/>
    <col min="1303" max="1303" width="25.28515625" customWidth="1"/>
    <col min="1304" max="1304" width="22" customWidth="1"/>
    <col min="1305" max="1305" width="22.140625" customWidth="1"/>
    <col min="1537" max="1537" width="18.42578125" customWidth="1"/>
    <col min="1538" max="1538" width="19.42578125" customWidth="1"/>
    <col min="1539" max="1539" width="19.7109375" customWidth="1"/>
    <col min="1540" max="1540" width="18" customWidth="1"/>
    <col min="1541" max="1541" width="21" customWidth="1"/>
    <col min="1542" max="1542" width="19.5703125" customWidth="1"/>
    <col min="1543" max="1543" width="19.42578125" customWidth="1"/>
    <col min="1544" max="1544" width="20.7109375" customWidth="1"/>
    <col min="1545" max="1545" width="19.140625" customWidth="1"/>
    <col min="1546" max="1546" width="20.7109375" customWidth="1"/>
    <col min="1547" max="1547" width="21.85546875" customWidth="1"/>
    <col min="1548" max="1548" width="19.140625" customWidth="1"/>
    <col min="1549" max="1549" width="19.85546875" customWidth="1"/>
    <col min="1550" max="1550" width="20" customWidth="1"/>
    <col min="1551" max="1551" width="22.42578125" customWidth="1"/>
    <col min="1552" max="1552" width="20.140625" customWidth="1"/>
    <col min="1553" max="1553" width="21.140625" customWidth="1"/>
    <col min="1554" max="1554" width="21.85546875" customWidth="1"/>
    <col min="1555" max="1555" width="20.5703125" customWidth="1"/>
    <col min="1556" max="1557" width="22.28515625" customWidth="1"/>
    <col min="1558" max="1558" width="21.42578125" customWidth="1"/>
    <col min="1559" max="1559" width="25.28515625" customWidth="1"/>
    <col min="1560" max="1560" width="22" customWidth="1"/>
    <col min="1561" max="1561" width="22.140625" customWidth="1"/>
    <col min="1793" max="1793" width="18.42578125" customWidth="1"/>
    <col min="1794" max="1794" width="19.42578125" customWidth="1"/>
    <col min="1795" max="1795" width="19.7109375" customWidth="1"/>
    <col min="1796" max="1796" width="18" customWidth="1"/>
    <col min="1797" max="1797" width="21" customWidth="1"/>
    <col min="1798" max="1798" width="19.5703125" customWidth="1"/>
    <col min="1799" max="1799" width="19.42578125" customWidth="1"/>
    <col min="1800" max="1800" width="20.7109375" customWidth="1"/>
    <col min="1801" max="1801" width="19.140625" customWidth="1"/>
    <col min="1802" max="1802" width="20.7109375" customWidth="1"/>
    <col min="1803" max="1803" width="21.85546875" customWidth="1"/>
    <col min="1804" max="1804" width="19.140625" customWidth="1"/>
    <col min="1805" max="1805" width="19.85546875" customWidth="1"/>
    <col min="1806" max="1806" width="20" customWidth="1"/>
    <col min="1807" max="1807" width="22.42578125" customWidth="1"/>
    <col min="1808" max="1808" width="20.140625" customWidth="1"/>
    <col min="1809" max="1809" width="21.140625" customWidth="1"/>
    <col min="1810" max="1810" width="21.85546875" customWidth="1"/>
    <col min="1811" max="1811" width="20.5703125" customWidth="1"/>
    <col min="1812" max="1813" width="22.28515625" customWidth="1"/>
    <col min="1814" max="1814" width="21.42578125" customWidth="1"/>
    <col min="1815" max="1815" width="25.28515625" customWidth="1"/>
    <col min="1816" max="1816" width="22" customWidth="1"/>
    <col min="1817" max="1817" width="22.140625" customWidth="1"/>
    <col min="2049" max="2049" width="18.42578125" customWidth="1"/>
    <col min="2050" max="2050" width="19.42578125" customWidth="1"/>
    <col min="2051" max="2051" width="19.7109375" customWidth="1"/>
    <col min="2052" max="2052" width="18" customWidth="1"/>
    <col min="2053" max="2053" width="21" customWidth="1"/>
    <col min="2054" max="2054" width="19.5703125" customWidth="1"/>
    <col min="2055" max="2055" width="19.42578125" customWidth="1"/>
    <col min="2056" max="2056" width="20.7109375" customWidth="1"/>
    <col min="2057" max="2057" width="19.140625" customWidth="1"/>
    <col min="2058" max="2058" width="20.7109375" customWidth="1"/>
    <col min="2059" max="2059" width="21.85546875" customWidth="1"/>
    <col min="2060" max="2060" width="19.140625" customWidth="1"/>
    <col min="2061" max="2061" width="19.85546875" customWidth="1"/>
    <col min="2062" max="2062" width="20" customWidth="1"/>
    <col min="2063" max="2063" width="22.42578125" customWidth="1"/>
    <col min="2064" max="2064" width="20.140625" customWidth="1"/>
    <col min="2065" max="2065" width="21.140625" customWidth="1"/>
    <col min="2066" max="2066" width="21.85546875" customWidth="1"/>
    <col min="2067" max="2067" width="20.5703125" customWidth="1"/>
    <col min="2068" max="2069" width="22.28515625" customWidth="1"/>
    <col min="2070" max="2070" width="21.42578125" customWidth="1"/>
    <col min="2071" max="2071" width="25.28515625" customWidth="1"/>
    <col min="2072" max="2072" width="22" customWidth="1"/>
    <col min="2073" max="2073" width="22.140625" customWidth="1"/>
    <col min="2305" max="2305" width="18.42578125" customWidth="1"/>
    <col min="2306" max="2306" width="19.42578125" customWidth="1"/>
    <col min="2307" max="2307" width="19.7109375" customWidth="1"/>
    <col min="2308" max="2308" width="18" customWidth="1"/>
    <col min="2309" max="2309" width="21" customWidth="1"/>
    <col min="2310" max="2310" width="19.5703125" customWidth="1"/>
    <col min="2311" max="2311" width="19.42578125" customWidth="1"/>
    <col min="2312" max="2312" width="20.7109375" customWidth="1"/>
    <col min="2313" max="2313" width="19.140625" customWidth="1"/>
    <col min="2314" max="2314" width="20.7109375" customWidth="1"/>
    <col min="2315" max="2315" width="21.85546875" customWidth="1"/>
    <col min="2316" max="2316" width="19.140625" customWidth="1"/>
    <col min="2317" max="2317" width="19.85546875" customWidth="1"/>
    <col min="2318" max="2318" width="20" customWidth="1"/>
    <col min="2319" max="2319" width="22.42578125" customWidth="1"/>
    <col min="2320" max="2320" width="20.140625" customWidth="1"/>
    <col min="2321" max="2321" width="21.140625" customWidth="1"/>
    <col min="2322" max="2322" width="21.85546875" customWidth="1"/>
    <col min="2323" max="2323" width="20.5703125" customWidth="1"/>
    <col min="2324" max="2325" width="22.28515625" customWidth="1"/>
    <col min="2326" max="2326" width="21.42578125" customWidth="1"/>
    <col min="2327" max="2327" width="25.28515625" customWidth="1"/>
    <col min="2328" max="2328" width="22" customWidth="1"/>
    <col min="2329" max="2329" width="22.140625" customWidth="1"/>
    <col min="2561" max="2561" width="18.42578125" customWidth="1"/>
    <col min="2562" max="2562" width="19.42578125" customWidth="1"/>
    <col min="2563" max="2563" width="19.7109375" customWidth="1"/>
    <col min="2564" max="2564" width="18" customWidth="1"/>
    <col min="2565" max="2565" width="21" customWidth="1"/>
    <col min="2566" max="2566" width="19.5703125" customWidth="1"/>
    <col min="2567" max="2567" width="19.42578125" customWidth="1"/>
    <col min="2568" max="2568" width="20.7109375" customWidth="1"/>
    <col min="2569" max="2569" width="19.140625" customWidth="1"/>
    <col min="2570" max="2570" width="20.7109375" customWidth="1"/>
    <col min="2571" max="2571" width="21.85546875" customWidth="1"/>
    <col min="2572" max="2572" width="19.140625" customWidth="1"/>
    <col min="2573" max="2573" width="19.85546875" customWidth="1"/>
    <col min="2574" max="2574" width="20" customWidth="1"/>
    <col min="2575" max="2575" width="22.42578125" customWidth="1"/>
    <col min="2576" max="2576" width="20.140625" customWidth="1"/>
    <col min="2577" max="2577" width="21.140625" customWidth="1"/>
    <col min="2578" max="2578" width="21.85546875" customWidth="1"/>
    <col min="2579" max="2579" width="20.5703125" customWidth="1"/>
    <col min="2580" max="2581" width="22.28515625" customWidth="1"/>
    <col min="2582" max="2582" width="21.42578125" customWidth="1"/>
    <col min="2583" max="2583" width="25.28515625" customWidth="1"/>
    <col min="2584" max="2584" width="22" customWidth="1"/>
    <col min="2585" max="2585" width="22.140625" customWidth="1"/>
    <col min="2817" max="2817" width="18.42578125" customWidth="1"/>
    <col min="2818" max="2818" width="19.42578125" customWidth="1"/>
    <col min="2819" max="2819" width="19.7109375" customWidth="1"/>
    <col min="2820" max="2820" width="18" customWidth="1"/>
    <col min="2821" max="2821" width="21" customWidth="1"/>
    <col min="2822" max="2822" width="19.5703125" customWidth="1"/>
    <col min="2823" max="2823" width="19.42578125" customWidth="1"/>
    <col min="2824" max="2824" width="20.7109375" customWidth="1"/>
    <col min="2825" max="2825" width="19.140625" customWidth="1"/>
    <col min="2826" max="2826" width="20.7109375" customWidth="1"/>
    <col min="2827" max="2827" width="21.85546875" customWidth="1"/>
    <col min="2828" max="2828" width="19.140625" customWidth="1"/>
    <col min="2829" max="2829" width="19.85546875" customWidth="1"/>
    <col min="2830" max="2830" width="20" customWidth="1"/>
    <col min="2831" max="2831" width="22.42578125" customWidth="1"/>
    <col min="2832" max="2832" width="20.140625" customWidth="1"/>
    <col min="2833" max="2833" width="21.140625" customWidth="1"/>
    <col min="2834" max="2834" width="21.85546875" customWidth="1"/>
    <col min="2835" max="2835" width="20.5703125" customWidth="1"/>
    <col min="2836" max="2837" width="22.28515625" customWidth="1"/>
    <col min="2838" max="2838" width="21.42578125" customWidth="1"/>
    <col min="2839" max="2839" width="25.28515625" customWidth="1"/>
    <col min="2840" max="2840" width="22" customWidth="1"/>
    <col min="2841" max="2841" width="22.140625" customWidth="1"/>
    <col min="3073" max="3073" width="18.42578125" customWidth="1"/>
    <col min="3074" max="3074" width="19.42578125" customWidth="1"/>
    <col min="3075" max="3075" width="19.7109375" customWidth="1"/>
    <col min="3076" max="3076" width="18" customWidth="1"/>
    <col min="3077" max="3077" width="21" customWidth="1"/>
    <col min="3078" max="3078" width="19.5703125" customWidth="1"/>
    <col min="3079" max="3079" width="19.42578125" customWidth="1"/>
    <col min="3080" max="3080" width="20.7109375" customWidth="1"/>
    <col min="3081" max="3081" width="19.140625" customWidth="1"/>
    <col min="3082" max="3082" width="20.7109375" customWidth="1"/>
    <col min="3083" max="3083" width="21.85546875" customWidth="1"/>
    <col min="3084" max="3084" width="19.140625" customWidth="1"/>
    <col min="3085" max="3085" width="19.85546875" customWidth="1"/>
    <col min="3086" max="3086" width="20" customWidth="1"/>
    <col min="3087" max="3087" width="22.42578125" customWidth="1"/>
    <col min="3088" max="3088" width="20.140625" customWidth="1"/>
    <col min="3089" max="3089" width="21.140625" customWidth="1"/>
    <col min="3090" max="3090" width="21.85546875" customWidth="1"/>
    <col min="3091" max="3091" width="20.5703125" customWidth="1"/>
    <col min="3092" max="3093" width="22.28515625" customWidth="1"/>
    <col min="3094" max="3094" width="21.42578125" customWidth="1"/>
    <col min="3095" max="3095" width="25.28515625" customWidth="1"/>
    <col min="3096" max="3096" width="22" customWidth="1"/>
    <col min="3097" max="3097" width="22.140625" customWidth="1"/>
    <col min="3329" max="3329" width="18.42578125" customWidth="1"/>
    <col min="3330" max="3330" width="19.42578125" customWidth="1"/>
    <col min="3331" max="3331" width="19.7109375" customWidth="1"/>
    <col min="3332" max="3332" width="18" customWidth="1"/>
    <col min="3333" max="3333" width="21" customWidth="1"/>
    <col min="3334" max="3334" width="19.5703125" customWidth="1"/>
    <col min="3335" max="3335" width="19.42578125" customWidth="1"/>
    <col min="3336" max="3336" width="20.7109375" customWidth="1"/>
    <col min="3337" max="3337" width="19.140625" customWidth="1"/>
    <col min="3338" max="3338" width="20.7109375" customWidth="1"/>
    <col min="3339" max="3339" width="21.85546875" customWidth="1"/>
    <col min="3340" max="3340" width="19.140625" customWidth="1"/>
    <col min="3341" max="3341" width="19.85546875" customWidth="1"/>
    <col min="3342" max="3342" width="20" customWidth="1"/>
    <col min="3343" max="3343" width="22.42578125" customWidth="1"/>
    <col min="3344" max="3344" width="20.140625" customWidth="1"/>
    <col min="3345" max="3345" width="21.140625" customWidth="1"/>
    <col min="3346" max="3346" width="21.85546875" customWidth="1"/>
    <col min="3347" max="3347" width="20.5703125" customWidth="1"/>
    <col min="3348" max="3349" width="22.28515625" customWidth="1"/>
    <col min="3350" max="3350" width="21.42578125" customWidth="1"/>
    <col min="3351" max="3351" width="25.28515625" customWidth="1"/>
    <col min="3352" max="3352" width="22" customWidth="1"/>
    <col min="3353" max="3353" width="22.140625" customWidth="1"/>
    <col min="3585" max="3585" width="18.42578125" customWidth="1"/>
    <col min="3586" max="3586" width="19.42578125" customWidth="1"/>
    <col min="3587" max="3587" width="19.7109375" customWidth="1"/>
    <col min="3588" max="3588" width="18" customWidth="1"/>
    <col min="3589" max="3589" width="21" customWidth="1"/>
    <col min="3590" max="3590" width="19.5703125" customWidth="1"/>
    <col min="3591" max="3591" width="19.42578125" customWidth="1"/>
    <col min="3592" max="3592" width="20.7109375" customWidth="1"/>
    <col min="3593" max="3593" width="19.140625" customWidth="1"/>
    <col min="3594" max="3594" width="20.7109375" customWidth="1"/>
    <col min="3595" max="3595" width="21.85546875" customWidth="1"/>
    <col min="3596" max="3596" width="19.140625" customWidth="1"/>
    <col min="3597" max="3597" width="19.85546875" customWidth="1"/>
    <col min="3598" max="3598" width="20" customWidth="1"/>
    <col min="3599" max="3599" width="22.42578125" customWidth="1"/>
    <col min="3600" max="3600" width="20.140625" customWidth="1"/>
    <col min="3601" max="3601" width="21.140625" customWidth="1"/>
    <col min="3602" max="3602" width="21.85546875" customWidth="1"/>
    <col min="3603" max="3603" width="20.5703125" customWidth="1"/>
    <col min="3604" max="3605" width="22.28515625" customWidth="1"/>
    <col min="3606" max="3606" width="21.42578125" customWidth="1"/>
    <col min="3607" max="3607" width="25.28515625" customWidth="1"/>
    <col min="3608" max="3608" width="22" customWidth="1"/>
    <col min="3609" max="3609" width="22.140625" customWidth="1"/>
    <col min="3841" max="3841" width="18.42578125" customWidth="1"/>
    <col min="3842" max="3842" width="19.42578125" customWidth="1"/>
    <col min="3843" max="3843" width="19.7109375" customWidth="1"/>
    <col min="3844" max="3844" width="18" customWidth="1"/>
    <col min="3845" max="3845" width="21" customWidth="1"/>
    <col min="3846" max="3846" width="19.5703125" customWidth="1"/>
    <col min="3847" max="3847" width="19.42578125" customWidth="1"/>
    <col min="3848" max="3848" width="20.7109375" customWidth="1"/>
    <col min="3849" max="3849" width="19.140625" customWidth="1"/>
    <col min="3850" max="3850" width="20.7109375" customWidth="1"/>
    <col min="3851" max="3851" width="21.85546875" customWidth="1"/>
    <col min="3852" max="3852" width="19.140625" customWidth="1"/>
    <col min="3853" max="3853" width="19.85546875" customWidth="1"/>
    <col min="3854" max="3854" width="20" customWidth="1"/>
    <col min="3855" max="3855" width="22.42578125" customWidth="1"/>
    <col min="3856" max="3856" width="20.140625" customWidth="1"/>
    <col min="3857" max="3857" width="21.140625" customWidth="1"/>
    <col min="3858" max="3858" width="21.85546875" customWidth="1"/>
    <col min="3859" max="3859" width="20.5703125" customWidth="1"/>
    <col min="3860" max="3861" width="22.28515625" customWidth="1"/>
    <col min="3862" max="3862" width="21.42578125" customWidth="1"/>
    <col min="3863" max="3863" width="25.28515625" customWidth="1"/>
    <col min="3864" max="3864" width="22" customWidth="1"/>
    <col min="3865" max="3865" width="22.140625" customWidth="1"/>
    <col min="4097" max="4097" width="18.42578125" customWidth="1"/>
    <col min="4098" max="4098" width="19.42578125" customWidth="1"/>
    <col min="4099" max="4099" width="19.7109375" customWidth="1"/>
    <col min="4100" max="4100" width="18" customWidth="1"/>
    <col min="4101" max="4101" width="21" customWidth="1"/>
    <col min="4102" max="4102" width="19.5703125" customWidth="1"/>
    <col min="4103" max="4103" width="19.42578125" customWidth="1"/>
    <col min="4104" max="4104" width="20.7109375" customWidth="1"/>
    <col min="4105" max="4105" width="19.140625" customWidth="1"/>
    <col min="4106" max="4106" width="20.7109375" customWidth="1"/>
    <col min="4107" max="4107" width="21.85546875" customWidth="1"/>
    <col min="4108" max="4108" width="19.140625" customWidth="1"/>
    <col min="4109" max="4109" width="19.85546875" customWidth="1"/>
    <col min="4110" max="4110" width="20" customWidth="1"/>
    <col min="4111" max="4111" width="22.42578125" customWidth="1"/>
    <col min="4112" max="4112" width="20.140625" customWidth="1"/>
    <col min="4113" max="4113" width="21.140625" customWidth="1"/>
    <col min="4114" max="4114" width="21.85546875" customWidth="1"/>
    <col min="4115" max="4115" width="20.5703125" customWidth="1"/>
    <col min="4116" max="4117" width="22.28515625" customWidth="1"/>
    <col min="4118" max="4118" width="21.42578125" customWidth="1"/>
    <col min="4119" max="4119" width="25.28515625" customWidth="1"/>
    <col min="4120" max="4120" width="22" customWidth="1"/>
    <col min="4121" max="4121" width="22.140625" customWidth="1"/>
    <col min="4353" max="4353" width="18.42578125" customWidth="1"/>
    <col min="4354" max="4354" width="19.42578125" customWidth="1"/>
    <col min="4355" max="4355" width="19.7109375" customWidth="1"/>
    <col min="4356" max="4356" width="18" customWidth="1"/>
    <col min="4357" max="4357" width="21" customWidth="1"/>
    <col min="4358" max="4358" width="19.5703125" customWidth="1"/>
    <col min="4359" max="4359" width="19.42578125" customWidth="1"/>
    <col min="4360" max="4360" width="20.7109375" customWidth="1"/>
    <col min="4361" max="4361" width="19.140625" customWidth="1"/>
    <col min="4362" max="4362" width="20.7109375" customWidth="1"/>
    <col min="4363" max="4363" width="21.85546875" customWidth="1"/>
    <col min="4364" max="4364" width="19.140625" customWidth="1"/>
    <col min="4365" max="4365" width="19.85546875" customWidth="1"/>
    <col min="4366" max="4366" width="20" customWidth="1"/>
    <col min="4367" max="4367" width="22.42578125" customWidth="1"/>
    <col min="4368" max="4368" width="20.140625" customWidth="1"/>
    <col min="4369" max="4369" width="21.140625" customWidth="1"/>
    <col min="4370" max="4370" width="21.85546875" customWidth="1"/>
    <col min="4371" max="4371" width="20.5703125" customWidth="1"/>
    <col min="4372" max="4373" width="22.28515625" customWidth="1"/>
    <col min="4374" max="4374" width="21.42578125" customWidth="1"/>
    <col min="4375" max="4375" width="25.28515625" customWidth="1"/>
    <col min="4376" max="4376" width="22" customWidth="1"/>
    <col min="4377" max="4377" width="22.140625" customWidth="1"/>
    <col min="4609" max="4609" width="18.42578125" customWidth="1"/>
    <col min="4610" max="4610" width="19.42578125" customWidth="1"/>
    <col min="4611" max="4611" width="19.7109375" customWidth="1"/>
    <col min="4612" max="4612" width="18" customWidth="1"/>
    <col min="4613" max="4613" width="21" customWidth="1"/>
    <col min="4614" max="4614" width="19.5703125" customWidth="1"/>
    <col min="4615" max="4615" width="19.42578125" customWidth="1"/>
    <col min="4616" max="4616" width="20.7109375" customWidth="1"/>
    <col min="4617" max="4617" width="19.140625" customWidth="1"/>
    <col min="4618" max="4618" width="20.7109375" customWidth="1"/>
    <col min="4619" max="4619" width="21.85546875" customWidth="1"/>
    <col min="4620" max="4620" width="19.140625" customWidth="1"/>
    <col min="4621" max="4621" width="19.85546875" customWidth="1"/>
    <col min="4622" max="4622" width="20" customWidth="1"/>
    <col min="4623" max="4623" width="22.42578125" customWidth="1"/>
    <col min="4624" max="4624" width="20.140625" customWidth="1"/>
    <col min="4625" max="4625" width="21.140625" customWidth="1"/>
    <col min="4626" max="4626" width="21.85546875" customWidth="1"/>
    <col min="4627" max="4627" width="20.5703125" customWidth="1"/>
    <col min="4628" max="4629" width="22.28515625" customWidth="1"/>
    <col min="4630" max="4630" width="21.42578125" customWidth="1"/>
    <col min="4631" max="4631" width="25.28515625" customWidth="1"/>
    <col min="4632" max="4632" width="22" customWidth="1"/>
    <col min="4633" max="4633" width="22.140625" customWidth="1"/>
    <col min="4865" max="4865" width="18.42578125" customWidth="1"/>
    <col min="4866" max="4866" width="19.42578125" customWidth="1"/>
    <col min="4867" max="4867" width="19.7109375" customWidth="1"/>
    <col min="4868" max="4868" width="18" customWidth="1"/>
    <col min="4869" max="4869" width="21" customWidth="1"/>
    <col min="4870" max="4870" width="19.5703125" customWidth="1"/>
    <col min="4871" max="4871" width="19.42578125" customWidth="1"/>
    <col min="4872" max="4872" width="20.7109375" customWidth="1"/>
    <col min="4873" max="4873" width="19.140625" customWidth="1"/>
    <col min="4874" max="4874" width="20.7109375" customWidth="1"/>
    <col min="4875" max="4875" width="21.85546875" customWidth="1"/>
    <col min="4876" max="4876" width="19.140625" customWidth="1"/>
    <col min="4877" max="4877" width="19.85546875" customWidth="1"/>
    <col min="4878" max="4878" width="20" customWidth="1"/>
    <col min="4879" max="4879" width="22.42578125" customWidth="1"/>
    <col min="4880" max="4880" width="20.140625" customWidth="1"/>
    <col min="4881" max="4881" width="21.140625" customWidth="1"/>
    <col min="4882" max="4882" width="21.85546875" customWidth="1"/>
    <col min="4883" max="4883" width="20.5703125" customWidth="1"/>
    <col min="4884" max="4885" width="22.28515625" customWidth="1"/>
    <col min="4886" max="4886" width="21.42578125" customWidth="1"/>
    <col min="4887" max="4887" width="25.28515625" customWidth="1"/>
    <col min="4888" max="4888" width="22" customWidth="1"/>
    <col min="4889" max="4889" width="22.140625" customWidth="1"/>
    <col min="5121" max="5121" width="18.42578125" customWidth="1"/>
    <col min="5122" max="5122" width="19.42578125" customWidth="1"/>
    <col min="5123" max="5123" width="19.7109375" customWidth="1"/>
    <col min="5124" max="5124" width="18" customWidth="1"/>
    <col min="5125" max="5125" width="21" customWidth="1"/>
    <col min="5126" max="5126" width="19.5703125" customWidth="1"/>
    <col min="5127" max="5127" width="19.42578125" customWidth="1"/>
    <col min="5128" max="5128" width="20.7109375" customWidth="1"/>
    <col min="5129" max="5129" width="19.140625" customWidth="1"/>
    <col min="5130" max="5130" width="20.7109375" customWidth="1"/>
    <col min="5131" max="5131" width="21.85546875" customWidth="1"/>
    <col min="5132" max="5132" width="19.140625" customWidth="1"/>
    <col min="5133" max="5133" width="19.85546875" customWidth="1"/>
    <col min="5134" max="5134" width="20" customWidth="1"/>
    <col min="5135" max="5135" width="22.42578125" customWidth="1"/>
    <col min="5136" max="5136" width="20.140625" customWidth="1"/>
    <col min="5137" max="5137" width="21.140625" customWidth="1"/>
    <col min="5138" max="5138" width="21.85546875" customWidth="1"/>
    <col min="5139" max="5139" width="20.5703125" customWidth="1"/>
    <col min="5140" max="5141" width="22.28515625" customWidth="1"/>
    <col min="5142" max="5142" width="21.42578125" customWidth="1"/>
    <col min="5143" max="5143" width="25.28515625" customWidth="1"/>
    <col min="5144" max="5144" width="22" customWidth="1"/>
    <col min="5145" max="5145" width="22.140625" customWidth="1"/>
    <col min="5377" max="5377" width="18.42578125" customWidth="1"/>
    <col min="5378" max="5378" width="19.42578125" customWidth="1"/>
    <col min="5379" max="5379" width="19.7109375" customWidth="1"/>
    <col min="5380" max="5380" width="18" customWidth="1"/>
    <col min="5381" max="5381" width="21" customWidth="1"/>
    <col min="5382" max="5382" width="19.5703125" customWidth="1"/>
    <col min="5383" max="5383" width="19.42578125" customWidth="1"/>
    <col min="5384" max="5384" width="20.7109375" customWidth="1"/>
    <col min="5385" max="5385" width="19.140625" customWidth="1"/>
    <col min="5386" max="5386" width="20.7109375" customWidth="1"/>
    <col min="5387" max="5387" width="21.85546875" customWidth="1"/>
    <col min="5388" max="5388" width="19.140625" customWidth="1"/>
    <col min="5389" max="5389" width="19.85546875" customWidth="1"/>
    <col min="5390" max="5390" width="20" customWidth="1"/>
    <col min="5391" max="5391" width="22.42578125" customWidth="1"/>
    <col min="5392" max="5392" width="20.140625" customWidth="1"/>
    <col min="5393" max="5393" width="21.140625" customWidth="1"/>
    <col min="5394" max="5394" width="21.85546875" customWidth="1"/>
    <col min="5395" max="5395" width="20.5703125" customWidth="1"/>
    <col min="5396" max="5397" width="22.28515625" customWidth="1"/>
    <col min="5398" max="5398" width="21.42578125" customWidth="1"/>
    <col min="5399" max="5399" width="25.28515625" customWidth="1"/>
    <col min="5400" max="5400" width="22" customWidth="1"/>
    <col min="5401" max="5401" width="22.140625" customWidth="1"/>
    <col min="5633" max="5633" width="18.42578125" customWidth="1"/>
    <col min="5634" max="5634" width="19.42578125" customWidth="1"/>
    <col min="5635" max="5635" width="19.7109375" customWidth="1"/>
    <col min="5636" max="5636" width="18" customWidth="1"/>
    <col min="5637" max="5637" width="21" customWidth="1"/>
    <col min="5638" max="5638" width="19.5703125" customWidth="1"/>
    <col min="5639" max="5639" width="19.42578125" customWidth="1"/>
    <col min="5640" max="5640" width="20.7109375" customWidth="1"/>
    <col min="5641" max="5641" width="19.140625" customWidth="1"/>
    <col min="5642" max="5642" width="20.7109375" customWidth="1"/>
    <col min="5643" max="5643" width="21.85546875" customWidth="1"/>
    <col min="5644" max="5644" width="19.140625" customWidth="1"/>
    <col min="5645" max="5645" width="19.85546875" customWidth="1"/>
    <col min="5646" max="5646" width="20" customWidth="1"/>
    <col min="5647" max="5647" width="22.42578125" customWidth="1"/>
    <col min="5648" max="5648" width="20.140625" customWidth="1"/>
    <col min="5649" max="5649" width="21.140625" customWidth="1"/>
    <col min="5650" max="5650" width="21.85546875" customWidth="1"/>
    <col min="5651" max="5651" width="20.5703125" customWidth="1"/>
    <col min="5652" max="5653" width="22.28515625" customWidth="1"/>
    <col min="5654" max="5654" width="21.42578125" customWidth="1"/>
    <col min="5655" max="5655" width="25.28515625" customWidth="1"/>
    <col min="5656" max="5656" width="22" customWidth="1"/>
    <col min="5657" max="5657" width="22.140625" customWidth="1"/>
    <col min="5889" max="5889" width="18.42578125" customWidth="1"/>
    <col min="5890" max="5890" width="19.42578125" customWidth="1"/>
    <col min="5891" max="5891" width="19.7109375" customWidth="1"/>
    <col min="5892" max="5892" width="18" customWidth="1"/>
    <col min="5893" max="5893" width="21" customWidth="1"/>
    <col min="5894" max="5894" width="19.5703125" customWidth="1"/>
    <col min="5895" max="5895" width="19.42578125" customWidth="1"/>
    <col min="5896" max="5896" width="20.7109375" customWidth="1"/>
    <col min="5897" max="5897" width="19.140625" customWidth="1"/>
    <col min="5898" max="5898" width="20.7109375" customWidth="1"/>
    <col min="5899" max="5899" width="21.85546875" customWidth="1"/>
    <col min="5900" max="5900" width="19.140625" customWidth="1"/>
    <col min="5901" max="5901" width="19.85546875" customWidth="1"/>
    <col min="5902" max="5902" width="20" customWidth="1"/>
    <col min="5903" max="5903" width="22.42578125" customWidth="1"/>
    <col min="5904" max="5904" width="20.140625" customWidth="1"/>
    <col min="5905" max="5905" width="21.140625" customWidth="1"/>
    <col min="5906" max="5906" width="21.85546875" customWidth="1"/>
    <col min="5907" max="5907" width="20.5703125" customWidth="1"/>
    <col min="5908" max="5909" width="22.28515625" customWidth="1"/>
    <col min="5910" max="5910" width="21.42578125" customWidth="1"/>
    <col min="5911" max="5911" width="25.28515625" customWidth="1"/>
    <col min="5912" max="5912" width="22" customWidth="1"/>
    <col min="5913" max="5913" width="22.140625" customWidth="1"/>
    <col min="6145" max="6145" width="18.42578125" customWidth="1"/>
    <col min="6146" max="6146" width="19.42578125" customWidth="1"/>
    <col min="6147" max="6147" width="19.7109375" customWidth="1"/>
    <col min="6148" max="6148" width="18" customWidth="1"/>
    <col min="6149" max="6149" width="21" customWidth="1"/>
    <col min="6150" max="6150" width="19.5703125" customWidth="1"/>
    <col min="6151" max="6151" width="19.42578125" customWidth="1"/>
    <col min="6152" max="6152" width="20.7109375" customWidth="1"/>
    <col min="6153" max="6153" width="19.140625" customWidth="1"/>
    <col min="6154" max="6154" width="20.7109375" customWidth="1"/>
    <col min="6155" max="6155" width="21.85546875" customWidth="1"/>
    <col min="6156" max="6156" width="19.140625" customWidth="1"/>
    <col min="6157" max="6157" width="19.85546875" customWidth="1"/>
    <col min="6158" max="6158" width="20" customWidth="1"/>
    <col min="6159" max="6159" width="22.42578125" customWidth="1"/>
    <col min="6160" max="6160" width="20.140625" customWidth="1"/>
    <col min="6161" max="6161" width="21.140625" customWidth="1"/>
    <col min="6162" max="6162" width="21.85546875" customWidth="1"/>
    <col min="6163" max="6163" width="20.5703125" customWidth="1"/>
    <col min="6164" max="6165" width="22.28515625" customWidth="1"/>
    <col min="6166" max="6166" width="21.42578125" customWidth="1"/>
    <col min="6167" max="6167" width="25.28515625" customWidth="1"/>
    <col min="6168" max="6168" width="22" customWidth="1"/>
    <col min="6169" max="6169" width="22.140625" customWidth="1"/>
    <col min="6401" max="6401" width="18.42578125" customWidth="1"/>
    <col min="6402" max="6402" width="19.42578125" customWidth="1"/>
    <col min="6403" max="6403" width="19.7109375" customWidth="1"/>
    <col min="6404" max="6404" width="18" customWidth="1"/>
    <col min="6405" max="6405" width="21" customWidth="1"/>
    <col min="6406" max="6406" width="19.5703125" customWidth="1"/>
    <col min="6407" max="6407" width="19.42578125" customWidth="1"/>
    <col min="6408" max="6408" width="20.7109375" customWidth="1"/>
    <col min="6409" max="6409" width="19.140625" customWidth="1"/>
    <col min="6410" max="6410" width="20.7109375" customWidth="1"/>
    <col min="6411" max="6411" width="21.85546875" customWidth="1"/>
    <col min="6412" max="6412" width="19.140625" customWidth="1"/>
    <col min="6413" max="6413" width="19.85546875" customWidth="1"/>
    <col min="6414" max="6414" width="20" customWidth="1"/>
    <col min="6415" max="6415" width="22.42578125" customWidth="1"/>
    <col min="6416" max="6416" width="20.140625" customWidth="1"/>
    <col min="6417" max="6417" width="21.140625" customWidth="1"/>
    <col min="6418" max="6418" width="21.85546875" customWidth="1"/>
    <col min="6419" max="6419" width="20.5703125" customWidth="1"/>
    <col min="6420" max="6421" width="22.28515625" customWidth="1"/>
    <col min="6422" max="6422" width="21.42578125" customWidth="1"/>
    <col min="6423" max="6423" width="25.28515625" customWidth="1"/>
    <col min="6424" max="6424" width="22" customWidth="1"/>
    <col min="6425" max="6425" width="22.140625" customWidth="1"/>
    <col min="6657" max="6657" width="18.42578125" customWidth="1"/>
    <col min="6658" max="6658" width="19.42578125" customWidth="1"/>
    <col min="6659" max="6659" width="19.7109375" customWidth="1"/>
    <col min="6660" max="6660" width="18" customWidth="1"/>
    <col min="6661" max="6661" width="21" customWidth="1"/>
    <col min="6662" max="6662" width="19.5703125" customWidth="1"/>
    <col min="6663" max="6663" width="19.42578125" customWidth="1"/>
    <col min="6664" max="6664" width="20.7109375" customWidth="1"/>
    <col min="6665" max="6665" width="19.140625" customWidth="1"/>
    <col min="6666" max="6666" width="20.7109375" customWidth="1"/>
    <col min="6667" max="6667" width="21.85546875" customWidth="1"/>
    <col min="6668" max="6668" width="19.140625" customWidth="1"/>
    <col min="6669" max="6669" width="19.85546875" customWidth="1"/>
    <col min="6670" max="6670" width="20" customWidth="1"/>
    <col min="6671" max="6671" width="22.42578125" customWidth="1"/>
    <col min="6672" max="6672" width="20.140625" customWidth="1"/>
    <col min="6673" max="6673" width="21.140625" customWidth="1"/>
    <col min="6674" max="6674" width="21.85546875" customWidth="1"/>
    <col min="6675" max="6675" width="20.5703125" customWidth="1"/>
    <col min="6676" max="6677" width="22.28515625" customWidth="1"/>
    <col min="6678" max="6678" width="21.42578125" customWidth="1"/>
    <col min="6679" max="6679" width="25.28515625" customWidth="1"/>
    <col min="6680" max="6680" width="22" customWidth="1"/>
    <col min="6681" max="6681" width="22.140625" customWidth="1"/>
    <col min="6913" max="6913" width="18.42578125" customWidth="1"/>
    <col min="6914" max="6914" width="19.42578125" customWidth="1"/>
    <col min="6915" max="6915" width="19.7109375" customWidth="1"/>
    <col min="6916" max="6916" width="18" customWidth="1"/>
    <col min="6917" max="6917" width="21" customWidth="1"/>
    <col min="6918" max="6918" width="19.5703125" customWidth="1"/>
    <col min="6919" max="6919" width="19.42578125" customWidth="1"/>
    <col min="6920" max="6920" width="20.7109375" customWidth="1"/>
    <col min="6921" max="6921" width="19.140625" customWidth="1"/>
    <col min="6922" max="6922" width="20.7109375" customWidth="1"/>
    <col min="6923" max="6923" width="21.85546875" customWidth="1"/>
    <col min="6924" max="6924" width="19.140625" customWidth="1"/>
    <col min="6925" max="6925" width="19.85546875" customWidth="1"/>
    <col min="6926" max="6926" width="20" customWidth="1"/>
    <col min="6927" max="6927" width="22.42578125" customWidth="1"/>
    <col min="6928" max="6928" width="20.140625" customWidth="1"/>
    <col min="6929" max="6929" width="21.140625" customWidth="1"/>
    <col min="6930" max="6930" width="21.85546875" customWidth="1"/>
    <col min="6931" max="6931" width="20.5703125" customWidth="1"/>
    <col min="6932" max="6933" width="22.28515625" customWidth="1"/>
    <col min="6934" max="6934" width="21.42578125" customWidth="1"/>
    <col min="6935" max="6935" width="25.28515625" customWidth="1"/>
    <col min="6936" max="6936" width="22" customWidth="1"/>
    <col min="6937" max="6937" width="22.140625" customWidth="1"/>
    <col min="7169" max="7169" width="18.42578125" customWidth="1"/>
    <col min="7170" max="7170" width="19.42578125" customWidth="1"/>
    <col min="7171" max="7171" width="19.7109375" customWidth="1"/>
    <col min="7172" max="7172" width="18" customWidth="1"/>
    <col min="7173" max="7173" width="21" customWidth="1"/>
    <col min="7174" max="7174" width="19.5703125" customWidth="1"/>
    <col min="7175" max="7175" width="19.42578125" customWidth="1"/>
    <col min="7176" max="7176" width="20.7109375" customWidth="1"/>
    <col min="7177" max="7177" width="19.140625" customWidth="1"/>
    <col min="7178" max="7178" width="20.7109375" customWidth="1"/>
    <col min="7179" max="7179" width="21.85546875" customWidth="1"/>
    <col min="7180" max="7180" width="19.140625" customWidth="1"/>
    <col min="7181" max="7181" width="19.85546875" customWidth="1"/>
    <col min="7182" max="7182" width="20" customWidth="1"/>
    <col min="7183" max="7183" width="22.42578125" customWidth="1"/>
    <col min="7184" max="7184" width="20.140625" customWidth="1"/>
    <col min="7185" max="7185" width="21.140625" customWidth="1"/>
    <col min="7186" max="7186" width="21.85546875" customWidth="1"/>
    <col min="7187" max="7187" width="20.5703125" customWidth="1"/>
    <col min="7188" max="7189" width="22.28515625" customWidth="1"/>
    <col min="7190" max="7190" width="21.42578125" customWidth="1"/>
    <col min="7191" max="7191" width="25.28515625" customWidth="1"/>
    <col min="7192" max="7192" width="22" customWidth="1"/>
    <col min="7193" max="7193" width="22.140625" customWidth="1"/>
    <col min="7425" max="7425" width="18.42578125" customWidth="1"/>
    <col min="7426" max="7426" width="19.42578125" customWidth="1"/>
    <col min="7427" max="7427" width="19.7109375" customWidth="1"/>
    <col min="7428" max="7428" width="18" customWidth="1"/>
    <col min="7429" max="7429" width="21" customWidth="1"/>
    <col min="7430" max="7430" width="19.5703125" customWidth="1"/>
    <col min="7431" max="7431" width="19.42578125" customWidth="1"/>
    <col min="7432" max="7432" width="20.7109375" customWidth="1"/>
    <col min="7433" max="7433" width="19.140625" customWidth="1"/>
    <col min="7434" max="7434" width="20.7109375" customWidth="1"/>
    <col min="7435" max="7435" width="21.85546875" customWidth="1"/>
    <col min="7436" max="7436" width="19.140625" customWidth="1"/>
    <col min="7437" max="7437" width="19.85546875" customWidth="1"/>
    <col min="7438" max="7438" width="20" customWidth="1"/>
    <col min="7439" max="7439" width="22.42578125" customWidth="1"/>
    <col min="7440" max="7440" width="20.140625" customWidth="1"/>
    <col min="7441" max="7441" width="21.140625" customWidth="1"/>
    <col min="7442" max="7442" width="21.85546875" customWidth="1"/>
    <col min="7443" max="7443" width="20.5703125" customWidth="1"/>
    <col min="7444" max="7445" width="22.28515625" customWidth="1"/>
    <col min="7446" max="7446" width="21.42578125" customWidth="1"/>
    <col min="7447" max="7447" width="25.28515625" customWidth="1"/>
    <col min="7448" max="7448" width="22" customWidth="1"/>
    <col min="7449" max="7449" width="22.140625" customWidth="1"/>
    <col min="7681" max="7681" width="18.42578125" customWidth="1"/>
    <col min="7682" max="7682" width="19.42578125" customWidth="1"/>
    <col min="7683" max="7683" width="19.7109375" customWidth="1"/>
    <col min="7684" max="7684" width="18" customWidth="1"/>
    <col min="7685" max="7685" width="21" customWidth="1"/>
    <col min="7686" max="7686" width="19.5703125" customWidth="1"/>
    <col min="7687" max="7687" width="19.42578125" customWidth="1"/>
    <col min="7688" max="7688" width="20.7109375" customWidth="1"/>
    <col min="7689" max="7689" width="19.140625" customWidth="1"/>
    <col min="7690" max="7690" width="20.7109375" customWidth="1"/>
    <col min="7691" max="7691" width="21.85546875" customWidth="1"/>
    <col min="7692" max="7692" width="19.140625" customWidth="1"/>
    <col min="7693" max="7693" width="19.85546875" customWidth="1"/>
    <col min="7694" max="7694" width="20" customWidth="1"/>
    <col min="7695" max="7695" width="22.42578125" customWidth="1"/>
    <col min="7696" max="7696" width="20.140625" customWidth="1"/>
    <col min="7697" max="7697" width="21.140625" customWidth="1"/>
    <col min="7698" max="7698" width="21.85546875" customWidth="1"/>
    <col min="7699" max="7699" width="20.5703125" customWidth="1"/>
    <col min="7700" max="7701" width="22.28515625" customWidth="1"/>
    <col min="7702" max="7702" width="21.42578125" customWidth="1"/>
    <col min="7703" max="7703" width="25.28515625" customWidth="1"/>
    <col min="7704" max="7704" width="22" customWidth="1"/>
    <col min="7705" max="7705" width="22.140625" customWidth="1"/>
    <col min="7937" max="7937" width="18.42578125" customWidth="1"/>
    <col min="7938" max="7938" width="19.42578125" customWidth="1"/>
    <col min="7939" max="7939" width="19.7109375" customWidth="1"/>
    <col min="7940" max="7940" width="18" customWidth="1"/>
    <col min="7941" max="7941" width="21" customWidth="1"/>
    <col min="7942" max="7942" width="19.5703125" customWidth="1"/>
    <col min="7943" max="7943" width="19.42578125" customWidth="1"/>
    <col min="7944" max="7944" width="20.7109375" customWidth="1"/>
    <col min="7945" max="7945" width="19.140625" customWidth="1"/>
    <col min="7946" max="7946" width="20.7109375" customWidth="1"/>
    <col min="7947" max="7947" width="21.85546875" customWidth="1"/>
    <col min="7948" max="7948" width="19.140625" customWidth="1"/>
    <col min="7949" max="7949" width="19.85546875" customWidth="1"/>
    <col min="7950" max="7950" width="20" customWidth="1"/>
    <col min="7951" max="7951" width="22.42578125" customWidth="1"/>
    <col min="7952" max="7952" width="20.140625" customWidth="1"/>
    <col min="7953" max="7953" width="21.140625" customWidth="1"/>
    <col min="7954" max="7954" width="21.85546875" customWidth="1"/>
    <col min="7955" max="7955" width="20.5703125" customWidth="1"/>
    <col min="7956" max="7957" width="22.28515625" customWidth="1"/>
    <col min="7958" max="7958" width="21.42578125" customWidth="1"/>
    <col min="7959" max="7959" width="25.28515625" customWidth="1"/>
    <col min="7960" max="7960" width="22" customWidth="1"/>
    <col min="7961" max="7961" width="22.140625" customWidth="1"/>
    <col min="8193" max="8193" width="18.42578125" customWidth="1"/>
    <col min="8194" max="8194" width="19.42578125" customWidth="1"/>
    <col min="8195" max="8195" width="19.7109375" customWidth="1"/>
    <col min="8196" max="8196" width="18" customWidth="1"/>
    <col min="8197" max="8197" width="21" customWidth="1"/>
    <col min="8198" max="8198" width="19.5703125" customWidth="1"/>
    <col min="8199" max="8199" width="19.42578125" customWidth="1"/>
    <col min="8200" max="8200" width="20.7109375" customWidth="1"/>
    <col min="8201" max="8201" width="19.140625" customWidth="1"/>
    <col min="8202" max="8202" width="20.7109375" customWidth="1"/>
    <col min="8203" max="8203" width="21.85546875" customWidth="1"/>
    <col min="8204" max="8204" width="19.140625" customWidth="1"/>
    <col min="8205" max="8205" width="19.85546875" customWidth="1"/>
    <col min="8206" max="8206" width="20" customWidth="1"/>
    <col min="8207" max="8207" width="22.42578125" customWidth="1"/>
    <col min="8208" max="8208" width="20.140625" customWidth="1"/>
    <col min="8209" max="8209" width="21.140625" customWidth="1"/>
    <col min="8210" max="8210" width="21.85546875" customWidth="1"/>
    <col min="8211" max="8211" width="20.5703125" customWidth="1"/>
    <col min="8212" max="8213" width="22.28515625" customWidth="1"/>
    <col min="8214" max="8214" width="21.42578125" customWidth="1"/>
    <col min="8215" max="8215" width="25.28515625" customWidth="1"/>
    <col min="8216" max="8216" width="22" customWidth="1"/>
    <col min="8217" max="8217" width="22.140625" customWidth="1"/>
    <col min="8449" max="8449" width="18.42578125" customWidth="1"/>
    <col min="8450" max="8450" width="19.42578125" customWidth="1"/>
    <col min="8451" max="8451" width="19.7109375" customWidth="1"/>
    <col min="8452" max="8452" width="18" customWidth="1"/>
    <col min="8453" max="8453" width="21" customWidth="1"/>
    <col min="8454" max="8454" width="19.5703125" customWidth="1"/>
    <col min="8455" max="8455" width="19.42578125" customWidth="1"/>
    <col min="8456" max="8456" width="20.7109375" customWidth="1"/>
    <col min="8457" max="8457" width="19.140625" customWidth="1"/>
    <col min="8458" max="8458" width="20.7109375" customWidth="1"/>
    <col min="8459" max="8459" width="21.85546875" customWidth="1"/>
    <col min="8460" max="8460" width="19.140625" customWidth="1"/>
    <col min="8461" max="8461" width="19.85546875" customWidth="1"/>
    <col min="8462" max="8462" width="20" customWidth="1"/>
    <col min="8463" max="8463" width="22.42578125" customWidth="1"/>
    <col min="8464" max="8464" width="20.140625" customWidth="1"/>
    <col min="8465" max="8465" width="21.140625" customWidth="1"/>
    <col min="8466" max="8466" width="21.85546875" customWidth="1"/>
    <col min="8467" max="8467" width="20.5703125" customWidth="1"/>
    <col min="8468" max="8469" width="22.28515625" customWidth="1"/>
    <col min="8470" max="8470" width="21.42578125" customWidth="1"/>
    <col min="8471" max="8471" width="25.28515625" customWidth="1"/>
    <col min="8472" max="8472" width="22" customWidth="1"/>
    <col min="8473" max="8473" width="22.140625" customWidth="1"/>
    <col min="8705" max="8705" width="18.42578125" customWidth="1"/>
    <col min="8706" max="8706" width="19.42578125" customWidth="1"/>
    <col min="8707" max="8707" width="19.7109375" customWidth="1"/>
    <col min="8708" max="8708" width="18" customWidth="1"/>
    <col min="8709" max="8709" width="21" customWidth="1"/>
    <col min="8710" max="8710" width="19.5703125" customWidth="1"/>
    <col min="8711" max="8711" width="19.42578125" customWidth="1"/>
    <col min="8712" max="8712" width="20.7109375" customWidth="1"/>
    <col min="8713" max="8713" width="19.140625" customWidth="1"/>
    <col min="8714" max="8714" width="20.7109375" customWidth="1"/>
    <col min="8715" max="8715" width="21.85546875" customWidth="1"/>
    <col min="8716" max="8716" width="19.140625" customWidth="1"/>
    <col min="8717" max="8717" width="19.85546875" customWidth="1"/>
    <col min="8718" max="8718" width="20" customWidth="1"/>
    <col min="8719" max="8719" width="22.42578125" customWidth="1"/>
    <col min="8720" max="8720" width="20.140625" customWidth="1"/>
    <col min="8721" max="8721" width="21.140625" customWidth="1"/>
    <col min="8722" max="8722" width="21.85546875" customWidth="1"/>
    <col min="8723" max="8723" width="20.5703125" customWidth="1"/>
    <col min="8724" max="8725" width="22.28515625" customWidth="1"/>
    <col min="8726" max="8726" width="21.42578125" customWidth="1"/>
    <col min="8727" max="8727" width="25.28515625" customWidth="1"/>
    <col min="8728" max="8728" width="22" customWidth="1"/>
    <col min="8729" max="8729" width="22.140625" customWidth="1"/>
    <col min="8961" max="8961" width="18.42578125" customWidth="1"/>
    <col min="8962" max="8962" width="19.42578125" customWidth="1"/>
    <col min="8963" max="8963" width="19.7109375" customWidth="1"/>
    <col min="8964" max="8964" width="18" customWidth="1"/>
    <col min="8965" max="8965" width="21" customWidth="1"/>
    <col min="8966" max="8966" width="19.5703125" customWidth="1"/>
    <col min="8967" max="8967" width="19.42578125" customWidth="1"/>
    <col min="8968" max="8968" width="20.7109375" customWidth="1"/>
    <col min="8969" max="8969" width="19.140625" customWidth="1"/>
    <col min="8970" max="8970" width="20.7109375" customWidth="1"/>
    <col min="8971" max="8971" width="21.85546875" customWidth="1"/>
    <col min="8972" max="8972" width="19.140625" customWidth="1"/>
    <col min="8973" max="8973" width="19.85546875" customWidth="1"/>
    <col min="8974" max="8974" width="20" customWidth="1"/>
    <col min="8975" max="8975" width="22.42578125" customWidth="1"/>
    <col min="8976" max="8976" width="20.140625" customWidth="1"/>
    <col min="8977" max="8977" width="21.140625" customWidth="1"/>
    <col min="8978" max="8978" width="21.85546875" customWidth="1"/>
    <col min="8979" max="8979" width="20.5703125" customWidth="1"/>
    <col min="8980" max="8981" width="22.28515625" customWidth="1"/>
    <col min="8982" max="8982" width="21.42578125" customWidth="1"/>
    <col min="8983" max="8983" width="25.28515625" customWidth="1"/>
    <col min="8984" max="8984" width="22" customWidth="1"/>
    <col min="8985" max="8985" width="22.140625" customWidth="1"/>
    <col min="9217" max="9217" width="18.42578125" customWidth="1"/>
    <col min="9218" max="9218" width="19.42578125" customWidth="1"/>
    <col min="9219" max="9219" width="19.7109375" customWidth="1"/>
    <col min="9220" max="9220" width="18" customWidth="1"/>
    <col min="9221" max="9221" width="21" customWidth="1"/>
    <col min="9222" max="9222" width="19.5703125" customWidth="1"/>
    <col min="9223" max="9223" width="19.42578125" customWidth="1"/>
    <col min="9224" max="9224" width="20.7109375" customWidth="1"/>
    <col min="9225" max="9225" width="19.140625" customWidth="1"/>
    <col min="9226" max="9226" width="20.7109375" customWidth="1"/>
    <col min="9227" max="9227" width="21.85546875" customWidth="1"/>
    <col min="9228" max="9228" width="19.140625" customWidth="1"/>
    <col min="9229" max="9229" width="19.85546875" customWidth="1"/>
    <col min="9230" max="9230" width="20" customWidth="1"/>
    <col min="9231" max="9231" width="22.42578125" customWidth="1"/>
    <col min="9232" max="9232" width="20.140625" customWidth="1"/>
    <col min="9233" max="9233" width="21.140625" customWidth="1"/>
    <col min="9234" max="9234" width="21.85546875" customWidth="1"/>
    <col min="9235" max="9235" width="20.5703125" customWidth="1"/>
    <col min="9236" max="9237" width="22.28515625" customWidth="1"/>
    <col min="9238" max="9238" width="21.42578125" customWidth="1"/>
    <col min="9239" max="9239" width="25.28515625" customWidth="1"/>
    <col min="9240" max="9240" width="22" customWidth="1"/>
    <col min="9241" max="9241" width="22.140625" customWidth="1"/>
    <col min="9473" max="9473" width="18.42578125" customWidth="1"/>
    <col min="9474" max="9474" width="19.42578125" customWidth="1"/>
    <col min="9475" max="9475" width="19.7109375" customWidth="1"/>
    <col min="9476" max="9476" width="18" customWidth="1"/>
    <col min="9477" max="9477" width="21" customWidth="1"/>
    <col min="9478" max="9478" width="19.5703125" customWidth="1"/>
    <col min="9479" max="9479" width="19.42578125" customWidth="1"/>
    <col min="9480" max="9480" width="20.7109375" customWidth="1"/>
    <col min="9481" max="9481" width="19.140625" customWidth="1"/>
    <col min="9482" max="9482" width="20.7109375" customWidth="1"/>
    <col min="9483" max="9483" width="21.85546875" customWidth="1"/>
    <col min="9484" max="9484" width="19.140625" customWidth="1"/>
    <col min="9485" max="9485" width="19.85546875" customWidth="1"/>
    <col min="9486" max="9486" width="20" customWidth="1"/>
    <col min="9487" max="9487" width="22.42578125" customWidth="1"/>
    <col min="9488" max="9488" width="20.140625" customWidth="1"/>
    <col min="9489" max="9489" width="21.140625" customWidth="1"/>
    <col min="9490" max="9490" width="21.85546875" customWidth="1"/>
    <col min="9491" max="9491" width="20.5703125" customWidth="1"/>
    <col min="9492" max="9493" width="22.28515625" customWidth="1"/>
    <col min="9494" max="9494" width="21.42578125" customWidth="1"/>
    <col min="9495" max="9495" width="25.28515625" customWidth="1"/>
    <col min="9496" max="9496" width="22" customWidth="1"/>
    <col min="9497" max="9497" width="22.140625" customWidth="1"/>
    <col min="9729" max="9729" width="18.42578125" customWidth="1"/>
    <col min="9730" max="9730" width="19.42578125" customWidth="1"/>
    <col min="9731" max="9731" width="19.7109375" customWidth="1"/>
    <col min="9732" max="9732" width="18" customWidth="1"/>
    <col min="9733" max="9733" width="21" customWidth="1"/>
    <col min="9734" max="9734" width="19.5703125" customWidth="1"/>
    <col min="9735" max="9735" width="19.42578125" customWidth="1"/>
    <col min="9736" max="9736" width="20.7109375" customWidth="1"/>
    <col min="9737" max="9737" width="19.140625" customWidth="1"/>
    <col min="9738" max="9738" width="20.7109375" customWidth="1"/>
    <col min="9739" max="9739" width="21.85546875" customWidth="1"/>
    <col min="9740" max="9740" width="19.140625" customWidth="1"/>
    <col min="9741" max="9741" width="19.85546875" customWidth="1"/>
    <col min="9742" max="9742" width="20" customWidth="1"/>
    <col min="9743" max="9743" width="22.42578125" customWidth="1"/>
    <col min="9744" max="9744" width="20.140625" customWidth="1"/>
    <col min="9745" max="9745" width="21.140625" customWidth="1"/>
    <col min="9746" max="9746" width="21.85546875" customWidth="1"/>
    <col min="9747" max="9747" width="20.5703125" customWidth="1"/>
    <col min="9748" max="9749" width="22.28515625" customWidth="1"/>
    <col min="9750" max="9750" width="21.42578125" customWidth="1"/>
    <col min="9751" max="9751" width="25.28515625" customWidth="1"/>
    <col min="9752" max="9752" width="22" customWidth="1"/>
    <col min="9753" max="9753" width="22.140625" customWidth="1"/>
    <col min="9985" max="9985" width="18.42578125" customWidth="1"/>
    <col min="9986" max="9986" width="19.42578125" customWidth="1"/>
    <col min="9987" max="9987" width="19.7109375" customWidth="1"/>
    <col min="9988" max="9988" width="18" customWidth="1"/>
    <col min="9989" max="9989" width="21" customWidth="1"/>
    <col min="9990" max="9990" width="19.5703125" customWidth="1"/>
    <col min="9991" max="9991" width="19.42578125" customWidth="1"/>
    <col min="9992" max="9992" width="20.7109375" customWidth="1"/>
    <col min="9993" max="9993" width="19.140625" customWidth="1"/>
    <col min="9994" max="9994" width="20.7109375" customWidth="1"/>
    <col min="9995" max="9995" width="21.85546875" customWidth="1"/>
    <col min="9996" max="9996" width="19.140625" customWidth="1"/>
    <col min="9997" max="9997" width="19.85546875" customWidth="1"/>
    <col min="9998" max="9998" width="20" customWidth="1"/>
    <col min="9999" max="9999" width="22.42578125" customWidth="1"/>
    <col min="10000" max="10000" width="20.140625" customWidth="1"/>
    <col min="10001" max="10001" width="21.140625" customWidth="1"/>
    <col min="10002" max="10002" width="21.85546875" customWidth="1"/>
    <col min="10003" max="10003" width="20.5703125" customWidth="1"/>
    <col min="10004" max="10005" width="22.28515625" customWidth="1"/>
    <col min="10006" max="10006" width="21.42578125" customWidth="1"/>
    <col min="10007" max="10007" width="25.28515625" customWidth="1"/>
    <col min="10008" max="10008" width="22" customWidth="1"/>
    <col min="10009" max="10009" width="22.140625" customWidth="1"/>
    <col min="10241" max="10241" width="18.42578125" customWidth="1"/>
    <col min="10242" max="10242" width="19.42578125" customWidth="1"/>
    <col min="10243" max="10243" width="19.7109375" customWidth="1"/>
    <col min="10244" max="10244" width="18" customWidth="1"/>
    <col min="10245" max="10245" width="21" customWidth="1"/>
    <col min="10246" max="10246" width="19.5703125" customWidth="1"/>
    <col min="10247" max="10247" width="19.42578125" customWidth="1"/>
    <col min="10248" max="10248" width="20.7109375" customWidth="1"/>
    <col min="10249" max="10249" width="19.140625" customWidth="1"/>
    <col min="10250" max="10250" width="20.7109375" customWidth="1"/>
    <col min="10251" max="10251" width="21.85546875" customWidth="1"/>
    <col min="10252" max="10252" width="19.140625" customWidth="1"/>
    <col min="10253" max="10253" width="19.85546875" customWidth="1"/>
    <col min="10254" max="10254" width="20" customWidth="1"/>
    <col min="10255" max="10255" width="22.42578125" customWidth="1"/>
    <col min="10256" max="10256" width="20.140625" customWidth="1"/>
    <col min="10257" max="10257" width="21.140625" customWidth="1"/>
    <col min="10258" max="10258" width="21.85546875" customWidth="1"/>
    <col min="10259" max="10259" width="20.5703125" customWidth="1"/>
    <col min="10260" max="10261" width="22.28515625" customWidth="1"/>
    <col min="10262" max="10262" width="21.42578125" customWidth="1"/>
    <col min="10263" max="10263" width="25.28515625" customWidth="1"/>
    <col min="10264" max="10264" width="22" customWidth="1"/>
    <col min="10265" max="10265" width="22.140625" customWidth="1"/>
    <col min="10497" max="10497" width="18.42578125" customWidth="1"/>
    <col min="10498" max="10498" width="19.42578125" customWidth="1"/>
    <col min="10499" max="10499" width="19.7109375" customWidth="1"/>
    <col min="10500" max="10500" width="18" customWidth="1"/>
    <col min="10501" max="10501" width="21" customWidth="1"/>
    <col min="10502" max="10502" width="19.5703125" customWidth="1"/>
    <col min="10503" max="10503" width="19.42578125" customWidth="1"/>
    <col min="10504" max="10504" width="20.7109375" customWidth="1"/>
    <col min="10505" max="10505" width="19.140625" customWidth="1"/>
    <col min="10506" max="10506" width="20.7109375" customWidth="1"/>
    <col min="10507" max="10507" width="21.85546875" customWidth="1"/>
    <col min="10508" max="10508" width="19.140625" customWidth="1"/>
    <col min="10509" max="10509" width="19.85546875" customWidth="1"/>
    <col min="10510" max="10510" width="20" customWidth="1"/>
    <col min="10511" max="10511" width="22.42578125" customWidth="1"/>
    <col min="10512" max="10512" width="20.140625" customWidth="1"/>
    <col min="10513" max="10513" width="21.140625" customWidth="1"/>
    <col min="10514" max="10514" width="21.85546875" customWidth="1"/>
    <col min="10515" max="10515" width="20.5703125" customWidth="1"/>
    <col min="10516" max="10517" width="22.28515625" customWidth="1"/>
    <col min="10518" max="10518" width="21.42578125" customWidth="1"/>
    <col min="10519" max="10519" width="25.28515625" customWidth="1"/>
    <col min="10520" max="10520" width="22" customWidth="1"/>
    <col min="10521" max="10521" width="22.140625" customWidth="1"/>
    <col min="10753" max="10753" width="18.42578125" customWidth="1"/>
    <col min="10754" max="10754" width="19.42578125" customWidth="1"/>
    <col min="10755" max="10755" width="19.7109375" customWidth="1"/>
    <col min="10756" max="10756" width="18" customWidth="1"/>
    <col min="10757" max="10757" width="21" customWidth="1"/>
    <col min="10758" max="10758" width="19.5703125" customWidth="1"/>
    <col min="10759" max="10759" width="19.42578125" customWidth="1"/>
    <col min="10760" max="10760" width="20.7109375" customWidth="1"/>
    <col min="10761" max="10761" width="19.140625" customWidth="1"/>
    <col min="10762" max="10762" width="20.7109375" customWidth="1"/>
    <col min="10763" max="10763" width="21.85546875" customWidth="1"/>
    <col min="10764" max="10764" width="19.140625" customWidth="1"/>
    <col min="10765" max="10765" width="19.85546875" customWidth="1"/>
    <col min="10766" max="10766" width="20" customWidth="1"/>
    <col min="10767" max="10767" width="22.42578125" customWidth="1"/>
    <col min="10768" max="10768" width="20.140625" customWidth="1"/>
    <col min="10769" max="10769" width="21.140625" customWidth="1"/>
    <col min="10770" max="10770" width="21.85546875" customWidth="1"/>
    <col min="10771" max="10771" width="20.5703125" customWidth="1"/>
    <col min="10772" max="10773" width="22.28515625" customWidth="1"/>
    <col min="10774" max="10774" width="21.42578125" customWidth="1"/>
    <col min="10775" max="10775" width="25.28515625" customWidth="1"/>
    <col min="10776" max="10776" width="22" customWidth="1"/>
    <col min="10777" max="10777" width="22.140625" customWidth="1"/>
    <col min="11009" max="11009" width="18.42578125" customWidth="1"/>
    <col min="11010" max="11010" width="19.42578125" customWidth="1"/>
    <col min="11011" max="11011" width="19.7109375" customWidth="1"/>
    <col min="11012" max="11012" width="18" customWidth="1"/>
    <col min="11013" max="11013" width="21" customWidth="1"/>
    <col min="11014" max="11014" width="19.5703125" customWidth="1"/>
    <col min="11015" max="11015" width="19.42578125" customWidth="1"/>
    <col min="11016" max="11016" width="20.7109375" customWidth="1"/>
    <col min="11017" max="11017" width="19.140625" customWidth="1"/>
    <col min="11018" max="11018" width="20.7109375" customWidth="1"/>
    <col min="11019" max="11019" width="21.85546875" customWidth="1"/>
    <col min="11020" max="11020" width="19.140625" customWidth="1"/>
    <col min="11021" max="11021" width="19.85546875" customWidth="1"/>
    <col min="11022" max="11022" width="20" customWidth="1"/>
    <col min="11023" max="11023" width="22.42578125" customWidth="1"/>
    <col min="11024" max="11024" width="20.140625" customWidth="1"/>
    <col min="11025" max="11025" width="21.140625" customWidth="1"/>
    <col min="11026" max="11026" width="21.85546875" customWidth="1"/>
    <col min="11027" max="11027" width="20.5703125" customWidth="1"/>
    <col min="11028" max="11029" width="22.28515625" customWidth="1"/>
    <col min="11030" max="11030" width="21.42578125" customWidth="1"/>
    <col min="11031" max="11031" width="25.28515625" customWidth="1"/>
    <col min="11032" max="11032" width="22" customWidth="1"/>
    <col min="11033" max="11033" width="22.140625" customWidth="1"/>
    <col min="11265" max="11265" width="18.42578125" customWidth="1"/>
    <col min="11266" max="11266" width="19.42578125" customWidth="1"/>
    <col min="11267" max="11267" width="19.7109375" customWidth="1"/>
    <col min="11268" max="11268" width="18" customWidth="1"/>
    <col min="11269" max="11269" width="21" customWidth="1"/>
    <col min="11270" max="11270" width="19.5703125" customWidth="1"/>
    <col min="11271" max="11271" width="19.42578125" customWidth="1"/>
    <col min="11272" max="11272" width="20.7109375" customWidth="1"/>
    <col min="11273" max="11273" width="19.140625" customWidth="1"/>
    <col min="11274" max="11274" width="20.7109375" customWidth="1"/>
    <col min="11275" max="11275" width="21.85546875" customWidth="1"/>
    <col min="11276" max="11276" width="19.140625" customWidth="1"/>
    <col min="11277" max="11277" width="19.85546875" customWidth="1"/>
    <col min="11278" max="11278" width="20" customWidth="1"/>
    <col min="11279" max="11279" width="22.42578125" customWidth="1"/>
    <col min="11280" max="11280" width="20.140625" customWidth="1"/>
    <col min="11281" max="11281" width="21.140625" customWidth="1"/>
    <col min="11282" max="11282" width="21.85546875" customWidth="1"/>
    <col min="11283" max="11283" width="20.5703125" customWidth="1"/>
    <col min="11284" max="11285" width="22.28515625" customWidth="1"/>
    <col min="11286" max="11286" width="21.42578125" customWidth="1"/>
    <col min="11287" max="11287" width="25.28515625" customWidth="1"/>
    <col min="11288" max="11288" width="22" customWidth="1"/>
    <col min="11289" max="11289" width="22.140625" customWidth="1"/>
    <col min="11521" max="11521" width="18.42578125" customWidth="1"/>
    <col min="11522" max="11522" width="19.42578125" customWidth="1"/>
    <col min="11523" max="11523" width="19.7109375" customWidth="1"/>
    <col min="11524" max="11524" width="18" customWidth="1"/>
    <col min="11525" max="11525" width="21" customWidth="1"/>
    <col min="11526" max="11526" width="19.5703125" customWidth="1"/>
    <col min="11527" max="11527" width="19.42578125" customWidth="1"/>
    <col min="11528" max="11528" width="20.7109375" customWidth="1"/>
    <col min="11529" max="11529" width="19.140625" customWidth="1"/>
    <col min="11530" max="11530" width="20.7109375" customWidth="1"/>
    <col min="11531" max="11531" width="21.85546875" customWidth="1"/>
    <col min="11532" max="11532" width="19.140625" customWidth="1"/>
    <col min="11533" max="11533" width="19.85546875" customWidth="1"/>
    <col min="11534" max="11534" width="20" customWidth="1"/>
    <col min="11535" max="11535" width="22.42578125" customWidth="1"/>
    <col min="11536" max="11536" width="20.140625" customWidth="1"/>
    <col min="11537" max="11537" width="21.140625" customWidth="1"/>
    <col min="11538" max="11538" width="21.85546875" customWidth="1"/>
    <col min="11539" max="11539" width="20.5703125" customWidth="1"/>
    <col min="11540" max="11541" width="22.28515625" customWidth="1"/>
    <col min="11542" max="11542" width="21.42578125" customWidth="1"/>
    <col min="11543" max="11543" width="25.28515625" customWidth="1"/>
    <col min="11544" max="11544" width="22" customWidth="1"/>
    <col min="11545" max="11545" width="22.140625" customWidth="1"/>
    <col min="11777" max="11777" width="18.42578125" customWidth="1"/>
    <col min="11778" max="11778" width="19.42578125" customWidth="1"/>
    <col min="11779" max="11779" width="19.7109375" customWidth="1"/>
    <col min="11780" max="11780" width="18" customWidth="1"/>
    <col min="11781" max="11781" width="21" customWidth="1"/>
    <col min="11782" max="11782" width="19.5703125" customWidth="1"/>
    <col min="11783" max="11783" width="19.42578125" customWidth="1"/>
    <col min="11784" max="11784" width="20.7109375" customWidth="1"/>
    <col min="11785" max="11785" width="19.140625" customWidth="1"/>
    <col min="11786" max="11786" width="20.7109375" customWidth="1"/>
    <col min="11787" max="11787" width="21.85546875" customWidth="1"/>
    <col min="11788" max="11788" width="19.140625" customWidth="1"/>
    <col min="11789" max="11789" width="19.85546875" customWidth="1"/>
    <col min="11790" max="11790" width="20" customWidth="1"/>
    <col min="11791" max="11791" width="22.42578125" customWidth="1"/>
    <col min="11792" max="11792" width="20.140625" customWidth="1"/>
    <col min="11793" max="11793" width="21.140625" customWidth="1"/>
    <col min="11794" max="11794" width="21.85546875" customWidth="1"/>
    <col min="11795" max="11795" width="20.5703125" customWidth="1"/>
    <col min="11796" max="11797" width="22.28515625" customWidth="1"/>
    <col min="11798" max="11798" width="21.42578125" customWidth="1"/>
    <col min="11799" max="11799" width="25.28515625" customWidth="1"/>
    <col min="11800" max="11800" width="22" customWidth="1"/>
    <col min="11801" max="11801" width="22.140625" customWidth="1"/>
    <col min="12033" max="12033" width="18.42578125" customWidth="1"/>
    <col min="12034" max="12034" width="19.42578125" customWidth="1"/>
    <col min="12035" max="12035" width="19.7109375" customWidth="1"/>
    <col min="12036" max="12036" width="18" customWidth="1"/>
    <col min="12037" max="12037" width="21" customWidth="1"/>
    <col min="12038" max="12038" width="19.5703125" customWidth="1"/>
    <col min="12039" max="12039" width="19.42578125" customWidth="1"/>
    <col min="12040" max="12040" width="20.7109375" customWidth="1"/>
    <col min="12041" max="12041" width="19.140625" customWidth="1"/>
    <col min="12042" max="12042" width="20.7109375" customWidth="1"/>
    <col min="12043" max="12043" width="21.85546875" customWidth="1"/>
    <col min="12044" max="12044" width="19.140625" customWidth="1"/>
    <col min="12045" max="12045" width="19.85546875" customWidth="1"/>
    <col min="12046" max="12046" width="20" customWidth="1"/>
    <col min="12047" max="12047" width="22.42578125" customWidth="1"/>
    <col min="12048" max="12048" width="20.140625" customWidth="1"/>
    <col min="12049" max="12049" width="21.140625" customWidth="1"/>
    <col min="12050" max="12050" width="21.85546875" customWidth="1"/>
    <col min="12051" max="12051" width="20.5703125" customWidth="1"/>
    <col min="12052" max="12053" width="22.28515625" customWidth="1"/>
    <col min="12054" max="12054" width="21.42578125" customWidth="1"/>
    <col min="12055" max="12055" width="25.28515625" customWidth="1"/>
    <col min="12056" max="12056" width="22" customWidth="1"/>
    <col min="12057" max="12057" width="22.140625" customWidth="1"/>
    <col min="12289" max="12289" width="18.42578125" customWidth="1"/>
    <col min="12290" max="12290" width="19.42578125" customWidth="1"/>
    <col min="12291" max="12291" width="19.7109375" customWidth="1"/>
    <col min="12292" max="12292" width="18" customWidth="1"/>
    <col min="12293" max="12293" width="21" customWidth="1"/>
    <col min="12294" max="12294" width="19.5703125" customWidth="1"/>
    <col min="12295" max="12295" width="19.42578125" customWidth="1"/>
    <col min="12296" max="12296" width="20.7109375" customWidth="1"/>
    <col min="12297" max="12297" width="19.140625" customWidth="1"/>
    <col min="12298" max="12298" width="20.7109375" customWidth="1"/>
    <col min="12299" max="12299" width="21.85546875" customWidth="1"/>
    <col min="12300" max="12300" width="19.140625" customWidth="1"/>
    <col min="12301" max="12301" width="19.85546875" customWidth="1"/>
    <col min="12302" max="12302" width="20" customWidth="1"/>
    <col min="12303" max="12303" width="22.42578125" customWidth="1"/>
    <col min="12304" max="12304" width="20.140625" customWidth="1"/>
    <col min="12305" max="12305" width="21.140625" customWidth="1"/>
    <col min="12306" max="12306" width="21.85546875" customWidth="1"/>
    <col min="12307" max="12307" width="20.5703125" customWidth="1"/>
    <col min="12308" max="12309" width="22.28515625" customWidth="1"/>
    <col min="12310" max="12310" width="21.42578125" customWidth="1"/>
    <col min="12311" max="12311" width="25.28515625" customWidth="1"/>
    <col min="12312" max="12312" width="22" customWidth="1"/>
    <col min="12313" max="12313" width="22.140625" customWidth="1"/>
    <col min="12545" max="12545" width="18.42578125" customWidth="1"/>
    <col min="12546" max="12546" width="19.42578125" customWidth="1"/>
    <col min="12547" max="12547" width="19.7109375" customWidth="1"/>
    <col min="12548" max="12548" width="18" customWidth="1"/>
    <col min="12549" max="12549" width="21" customWidth="1"/>
    <col min="12550" max="12550" width="19.5703125" customWidth="1"/>
    <col min="12551" max="12551" width="19.42578125" customWidth="1"/>
    <col min="12552" max="12552" width="20.7109375" customWidth="1"/>
    <col min="12553" max="12553" width="19.140625" customWidth="1"/>
    <col min="12554" max="12554" width="20.7109375" customWidth="1"/>
    <col min="12555" max="12555" width="21.85546875" customWidth="1"/>
    <col min="12556" max="12556" width="19.140625" customWidth="1"/>
    <col min="12557" max="12557" width="19.85546875" customWidth="1"/>
    <col min="12558" max="12558" width="20" customWidth="1"/>
    <col min="12559" max="12559" width="22.42578125" customWidth="1"/>
    <col min="12560" max="12560" width="20.140625" customWidth="1"/>
    <col min="12561" max="12561" width="21.140625" customWidth="1"/>
    <col min="12562" max="12562" width="21.85546875" customWidth="1"/>
    <col min="12563" max="12563" width="20.5703125" customWidth="1"/>
    <col min="12564" max="12565" width="22.28515625" customWidth="1"/>
    <col min="12566" max="12566" width="21.42578125" customWidth="1"/>
    <col min="12567" max="12567" width="25.28515625" customWidth="1"/>
    <col min="12568" max="12568" width="22" customWidth="1"/>
    <col min="12569" max="12569" width="22.140625" customWidth="1"/>
    <col min="12801" max="12801" width="18.42578125" customWidth="1"/>
    <col min="12802" max="12802" width="19.42578125" customWidth="1"/>
    <col min="12803" max="12803" width="19.7109375" customWidth="1"/>
    <col min="12804" max="12804" width="18" customWidth="1"/>
    <col min="12805" max="12805" width="21" customWidth="1"/>
    <col min="12806" max="12806" width="19.5703125" customWidth="1"/>
    <col min="12807" max="12807" width="19.42578125" customWidth="1"/>
    <col min="12808" max="12808" width="20.7109375" customWidth="1"/>
    <col min="12809" max="12809" width="19.140625" customWidth="1"/>
    <col min="12810" max="12810" width="20.7109375" customWidth="1"/>
    <col min="12811" max="12811" width="21.85546875" customWidth="1"/>
    <col min="12812" max="12812" width="19.140625" customWidth="1"/>
    <col min="12813" max="12813" width="19.85546875" customWidth="1"/>
    <col min="12814" max="12814" width="20" customWidth="1"/>
    <col min="12815" max="12815" width="22.42578125" customWidth="1"/>
    <col min="12816" max="12816" width="20.140625" customWidth="1"/>
    <col min="12817" max="12817" width="21.140625" customWidth="1"/>
    <col min="12818" max="12818" width="21.85546875" customWidth="1"/>
    <col min="12819" max="12819" width="20.5703125" customWidth="1"/>
    <col min="12820" max="12821" width="22.28515625" customWidth="1"/>
    <col min="12822" max="12822" width="21.42578125" customWidth="1"/>
    <col min="12823" max="12823" width="25.28515625" customWidth="1"/>
    <col min="12824" max="12824" width="22" customWidth="1"/>
    <col min="12825" max="12825" width="22.140625" customWidth="1"/>
    <col min="13057" max="13057" width="18.42578125" customWidth="1"/>
    <col min="13058" max="13058" width="19.42578125" customWidth="1"/>
    <col min="13059" max="13059" width="19.7109375" customWidth="1"/>
    <col min="13060" max="13060" width="18" customWidth="1"/>
    <col min="13061" max="13061" width="21" customWidth="1"/>
    <col min="13062" max="13062" width="19.5703125" customWidth="1"/>
    <col min="13063" max="13063" width="19.42578125" customWidth="1"/>
    <col min="13064" max="13064" width="20.7109375" customWidth="1"/>
    <col min="13065" max="13065" width="19.140625" customWidth="1"/>
    <col min="13066" max="13066" width="20.7109375" customWidth="1"/>
    <col min="13067" max="13067" width="21.85546875" customWidth="1"/>
    <col min="13068" max="13068" width="19.140625" customWidth="1"/>
    <col min="13069" max="13069" width="19.85546875" customWidth="1"/>
    <col min="13070" max="13070" width="20" customWidth="1"/>
    <col min="13071" max="13071" width="22.42578125" customWidth="1"/>
    <col min="13072" max="13072" width="20.140625" customWidth="1"/>
    <col min="13073" max="13073" width="21.140625" customWidth="1"/>
    <col min="13074" max="13074" width="21.85546875" customWidth="1"/>
    <col min="13075" max="13075" width="20.5703125" customWidth="1"/>
    <col min="13076" max="13077" width="22.28515625" customWidth="1"/>
    <col min="13078" max="13078" width="21.42578125" customWidth="1"/>
    <col min="13079" max="13079" width="25.28515625" customWidth="1"/>
    <col min="13080" max="13080" width="22" customWidth="1"/>
    <col min="13081" max="13081" width="22.140625" customWidth="1"/>
    <col min="13313" max="13313" width="18.42578125" customWidth="1"/>
    <col min="13314" max="13314" width="19.42578125" customWidth="1"/>
    <col min="13315" max="13315" width="19.7109375" customWidth="1"/>
    <col min="13316" max="13316" width="18" customWidth="1"/>
    <col min="13317" max="13317" width="21" customWidth="1"/>
    <col min="13318" max="13318" width="19.5703125" customWidth="1"/>
    <col min="13319" max="13319" width="19.42578125" customWidth="1"/>
    <col min="13320" max="13320" width="20.7109375" customWidth="1"/>
    <col min="13321" max="13321" width="19.140625" customWidth="1"/>
    <col min="13322" max="13322" width="20.7109375" customWidth="1"/>
    <col min="13323" max="13323" width="21.85546875" customWidth="1"/>
    <col min="13324" max="13324" width="19.140625" customWidth="1"/>
    <col min="13325" max="13325" width="19.85546875" customWidth="1"/>
    <col min="13326" max="13326" width="20" customWidth="1"/>
    <col min="13327" max="13327" width="22.42578125" customWidth="1"/>
    <col min="13328" max="13328" width="20.140625" customWidth="1"/>
    <col min="13329" max="13329" width="21.140625" customWidth="1"/>
    <col min="13330" max="13330" width="21.85546875" customWidth="1"/>
    <col min="13331" max="13331" width="20.5703125" customWidth="1"/>
    <col min="13332" max="13333" width="22.28515625" customWidth="1"/>
    <col min="13334" max="13334" width="21.42578125" customWidth="1"/>
    <col min="13335" max="13335" width="25.28515625" customWidth="1"/>
    <col min="13336" max="13336" width="22" customWidth="1"/>
    <col min="13337" max="13337" width="22.140625" customWidth="1"/>
    <col min="13569" max="13569" width="18.42578125" customWidth="1"/>
    <col min="13570" max="13570" width="19.42578125" customWidth="1"/>
    <col min="13571" max="13571" width="19.7109375" customWidth="1"/>
    <col min="13572" max="13572" width="18" customWidth="1"/>
    <col min="13573" max="13573" width="21" customWidth="1"/>
    <col min="13574" max="13574" width="19.5703125" customWidth="1"/>
    <col min="13575" max="13575" width="19.42578125" customWidth="1"/>
    <col min="13576" max="13576" width="20.7109375" customWidth="1"/>
    <col min="13577" max="13577" width="19.140625" customWidth="1"/>
    <col min="13578" max="13578" width="20.7109375" customWidth="1"/>
    <col min="13579" max="13579" width="21.85546875" customWidth="1"/>
    <col min="13580" max="13580" width="19.140625" customWidth="1"/>
    <col min="13581" max="13581" width="19.85546875" customWidth="1"/>
    <col min="13582" max="13582" width="20" customWidth="1"/>
    <col min="13583" max="13583" width="22.42578125" customWidth="1"/>
    <col min="13584" max="13584" width="20.140625" customWidth="1"/>
    <col min="13585" max="13585" width="21.140625" customWidth="1"/>
    <col min="13586" max="13586" width="21.85546875" customWidth="1"/>
    <col min="13587" max="13587" width="20.5703125" customWidth="1"/>
    <col min="13588" max="13589" width="22.28515625" customWidth="1"/>
    <col min="13590" max="13590" width="21.42578125" customWidth="1"/>
    <col min="13591" max="13591" width="25.28515625" customWidth="1"/>
    <col min="13592" max="13592" width="22" customWidth="1"/>
    <col min="13593" max="13593" width="22.140625" customWidth="1"/>
    <col min="13825" max="13825" width="18.42578125" customWidth="1"/>
    <col min="13826" max="13826" width="19.42578125" customWidth="1"/>
    <col min="13827" max="13827" width="19.7109375" customWidth="1"/>
    <col min="13828" max="13828" width="18" customWidth="1"/>
    <col min="13829" max="13829" width="21" customWidth="1"/>
    <col min="13830" max="13830" width="19.5703125" customWidth="1"/>
    <col min="13831" max="13831" width="19.42578125" customWidth="1"/>
    <col min="13832" max="13832" width="20.7109375" customWidth="1"/>
    <col min="13833" max="13833" width="19.140625" customWidth="1"/>
    <col min="13834" max="13834" width="20.7109375" customWidth="1"/>
    <col min="13835" max="13835" width="21.85546875" customWidth="1"/>
    <col min="13836" max="13836" width="19.140625" customWidth="1"/>
    <col min="13837" max="13837" width="19.85546875" customWidth="1"/>
    <col min="13838" max="13838" width="20" customWidth="1"/>
    <col min="13839" max="13839" width="22.42578125" customWidth="1"/>
    <col min="13840" max="13840" width="20.140625" customWidth="1"/>
    <col min="13841" max="13841" width="21.140625" customWidth="1"/>
    <col min="13842" max="13842" width="21.85546875" customWidth="1"/>
    <col min="13843" max="13843" width="20.5703125" customWidth="1"/>
    <col min="13844" max="13845" width="22.28515625" customWidth="1"/>
    <col min="13846" max="13846" width="21.42578125" customWidth="1"/>
    <col min="13847" max="13847" width="25.28515625" customWidth="1"/>
    <col min="13848" max="13848" width="22" customWidth="1"/>
    <col min="13849" max="13849" width="22.140625" customWidth="1"/>
    <col min="14081" max="14081" width="18.42578125" customWidth="1"/>
    <col min="14082" max="14082" width="19.42578125" customWidth="1"/>
    <col min="14083" max="14083" width="19.7109375" customWidth="1"/>
    <col min="14084" max="14084" width="18" customWidth="1"/>
    <col min="14085" max="14085" width="21" customWidth="1"/>
    <col min="14086" max="14086" width="19.5703125" customWidth="1"/>
    <col min="14087" max="14087" width="19.42578125" customWidth="1"/>
    <col min="14088" max="14088" width="20.7109375" customWidth="1"/>
    <col min="14089" max="14089" width="19.140625" customWidth="1"/>
    <col min="14090" max="14090" width="20.7109375" customWidth="1"/>
    <col min="14091" max="14091" width="21.85546875" customWidth="1"/>
    <col min="14092" max="14092" width="19.140625" customWidth="1"/>
    <col min="14093" max="14093" width="19.85546875" customWidth="1"/>
    <col min="14094" max="14094" width="20" customWidth="1"/>
    <col min="14095" max="14095" width="22.42578125" customWidth="1"/>
    <col min="14096" max="14096" width="20.140625" customWidth="1"/>
    <col min="14097" max="14097" width="21.140625" customWidth="1"/>
    <col min="14098" max="14098" width="21.85546875" customWidth="1"/>
    <col min="14099" max="14099" width="20.5703125" customWidth="1"/>
    <col min="14100" max="14101" width="22.28515625" customWidth="1"/>
    <col min="14102" max="14102" width="21.42578125" customWidth="1"/>
    <col min="14103" max="14103" width="25.28515625" customWidth="1"/>
    <col min="14104" max="14104" width="22" customWidth="1"/>
    <col min="14105" max="14105" width="22.140625" customWidth="1"/>
    <col min="14337" max="14337" width="18.42578125" customWidth="1"/>
    <col min="14338" max="14338" width="19.42578125" customWidth="1"/>
    <col min="14339" max="14339" width="19.7109375" customWidth="1"/>
    <col min="14340" max="14340" width="18" customWidth="1"/>
    <col min="14341" max="14341" width="21" customWidth="1"/>
    <col min="14342" max="14342" width="19.5703125" customWidth="1"/>
    <col min="14343" max="14343" width="19.42578125" customWidth="1"/>
    <col min="14344" max="14344" width="20.7109375" customWidth="1"/>
    <col min="14345" max="14345" width="19.140625" customWidth="1"/>
    <col min="14346" max="14346" width="20.7109375" customWidth="1"/>
    <col min="14347" max="14347" width="21.85546875" customWidth="1"/>
    <col min="14348" max="14348" width="19.140625" customWidth="1"/>
    <col min="14349" max="14349" width="19.85546875" customWidth="1"/>
    <col min="14350" max="14350" width="20" customWidth="1"/>
    <col min="14351" max="14351" width="22.42578125" customWidth="1"/>
    <col min="14352" max="14352" width="20.140625" customWidth="1"/>
    <col min="14353" max="14353" width="21.140625" customWidth="1"/>
    <col min="14354" max="14354" width="21.85546875" customWidth="1"/>
    <col min="14355" max="14355" width="20.5703125" customWidth="1"/>
    <col min="14356" max="14357" width="22.28515625" customWidth="1"/>
    <col min="14358" max="14358" width="21.42578125" customWidth="1"/>
    <col min="14359" max="14359" width="25.28515625" customWidth="1"/>
    <col min="14360" max="14360" width="22" customWidth="1"/>
    <col min="14361" max="14361" width="22.140625" customWidth="1"/>
    <col min="14593" max="14593" width="18.42578125" customWidth="1"/>
    <col min="14594" max="14594" width="19.42578125" customWidth="1"/>
    <col min="14595" max="14595" width="19.7109375" customWidth="1"/>
    <col min="14596" max="14596" width="18" customWidth="1"/>
    <col min="14597" max="14597" width="21" customWidth="1"/>
    <col min="14598" max="14598" width="19.5703125" customWidth="1"/>
    <col min="14599" max="14599" width="19.42578125" customWidth="1"/>
    <col min="14600" max="14600" width="20.7109375" customWidth="1"/>
    <col min="14601" max="14601" width="19.140625" customWidth="1"/>
    <col min="14602" max="14602" width="20.7109375" customWidth="1"/>
    <col min="14603" max="14603" width="21.85546875" customWidth="1"/>
    <col min="14604" max="14604" width="19.140625" customWidth="1"/>
    <col min="14605" max="14605" width="19.85546875" customWidth="1"/>
    <col min="14606" max="14606" width="20" customWidth="1"/>
    <col min="14607" max="14607" width="22.42578125" customWidth="1"/>
    <col min="14608" max="14608" width="20.140625" customWidth="1"/>
    <col min="14609" max="14609" width="21.140625" customWidth="1"/>
    <col min="14610" max="14610" width="21.85546875" customWidth="1"/>
    <col min="14611" max="14611" width="20.5703125" customWidth="1"/>
    <col min="14612" max="14613" width="22.28515625" customWidth="1"/>
    <col min="14614" max="14614" width="21.42578125" customWidth="1"/>
    <col min="14615" max="14615" width="25.28515625" customWidth="1"/>
    <col min="14616" max="14616" width="22" customWidth="1"/>
    <col min="14617" max="14617" width="22.140625" customWidth="1"/>
    <col min="14849" max="14849" width="18.42578125" customWidth="1"/>
    <col min="14850" max="14850" width="19.42578125" customWidth="1"/>
    <col min="14851" max="14851" width="19.7109375" customWidth="1"/>
    <col min="14852" max="14852" width="18" customWidth="1"/>
    <col min="14853" max="14853" width="21" customWidth="1"/>
    <col min="14854" max="14854" width="19.5703125" customWidth="1"/>
    <col min="14855" max="14855" width="19.42578125" customWidth="1"/>
    <col min="14856" max="14856" width="20.7109375" customWidth="1"/>
    <col min="14857" max="14857" width="19.140625" customWidth="1"/>
    <col min="14858" max="14858" width="20.7109375" customWidth="1"/>
    <col min="14859" max="14859" width="21.85546875" customWidth="1"/>
    <col min="14860" max="14860" width="19.140625" customWidth="1"/>
    <col min="14861" max="14861" width="19.85546875" customWidth="1"/>
    <col min="14862" max="14862" width="20" customWidth="1"/>
    <col min="14863" max="14863" width="22.42578125" customWidth="1"/>
    <col min="14864" max="14864" width="20.140625" customWidth="1"/>
    <col min="14865" max="14865" width="21.140625" customWidth="1"/>
    <col min="14866" max="14866" width="21.85546875" customWidth="1"/>
    <col min="14867" max="14867" width="20.5703125" customWidth="1"/>
    <col min="14868" max="14869" width="22.28515625" customWidth="1"/>
    <col min="14870" max="14870" width="21.42578125" customWidth="1"/>
    <col min="14871" max="14871" width="25.28515625" customWidth="1"/>
    <col min="14872" max="14872" width="22" customWidth="1"/>
    <col min="14873" max="14873" width="22.140625" customWidth="1"/>
    <col min="15105" max="15105" width="18.42578125" customWidth="1"/>
    <col min="15106" max="15106" width="19.42578125" customWidth="1"/>
    <col min="15107" max="15107" width="19.7109375" customWidth="1"/>
    <col min="15108" max="15108" width="18" customWidth="1"/>
    <col min="15109" max="15109" width="21" customWidth="1"/>
    <col min="15110" max="15110" width="19.5703125" customWidth="1"/>
    <col min="15111" max="15111" width="19.42578125" customWidth="1"/>
    <col min="15112" max="15112" width="20.7109375" customWidth="1"/>
    <col min="15113" max="15113" width="19.140625" customWidth="1"/>
    <col min="15114" max="15114" width="20.7109375" customWidth="1"/>
    <col min="15115" max="15115" width="21.85546875" customWidth="1"/>
    <col min="15116" max="15116" width="19.140625" customWidth="1"/>
    <col min="15117" max="15117" width="19.85546875" customWidth="1"/>
    <col min="15118" max="15118" width="20" customWidth="1"/>
    <col min="15119" max="15119" width="22.42578125" customWidth="1"/>
    <col min="15120" max="15120" width="20.140625" customWidth="1"/>
    <col min="15121" max="15121" width="21.140625" customWidth="1"/>
    <col min="15122" max="15122" width="21.85546875" customWidth="1"/>
    <col min="15123" max="15123" width="20.5703125" customWidth="1"/>
    <col min="15124" max="15125" width="22.28515625" customWidth="1"/>
    <col min="15126" max="15126" width="21.42578125" customWidth="1"/>
    <col min="15127" max="15127" width="25.28515625" customWidth="1"/>
    <col min="15128" max="15128" width="22" customWidth="1"/>
    <col min="15129" max="15129" width="22.140625" customWidth="1"/>
    <col min="15361" max="15361" width="18.42578125" customWidth="1"/>
    <col min="15362" max="15362" width="19.42578125" customWidth="1"/>
    <col min="15363" max="15363" width="19.7109375" customWidth="1"/>
    <col min="15364" max="15364" width="18" customWidth="1"/>
    <col min="15365" max="15365" width="21" customWidth="1"/>
    <col min="15366" max="15366" width="19.5703125" customWidth="1"/>
    <col min="15367" max="15367" width="19.42578125" customWidth="1"/>
    <col min="15368" max="15368" width="20.7109375" customWidth="1"/>
    <col min="15369" max="15369" width="19.140625" customWidth="1"/>
    <col min="15370" max="15370" width="20.7109375" customWidth="1"/>
    <col min="15371" max="15371" width="21.85546875" customWidth="1"/>
    <col min="15372" max="15372" width="19.140625" customWidth="1"/>
    <col min="15373" max="15373" width="19.85546875" customWidth="1"/>
    <col min="15374" max="15374" width="20" customWidth="1"/>
    <col min="15375" max="15375" width="22.42578125" customWidth="1"/>
    <col min="15376" max="15376" width="20.140625" customWidth="1"/>
    <col min="15377" max="15377" width="21.140625" customWidth="1"/>
    <col min="15378" max="15378" width="21.85546875" customWidth="1"/>
    <col min="15379" max="15379" width="20.5703125" customWidth="1"/>
    <col min="15380" max="15381" width="22.28515625" customWidth="1"/>
    <col min="15382" max="15382" width="21.42578125" customWidth="1"/>
    <col min="15383" max="15383" width="25.28515625" customWidth="1"/>
    <col min="15384" max="15384" width="22" customWidth="1"/>
    <col min="15385" max="15385" width="22.140625" customWidth="1"/>
    <col min="15617" max="15617" width="18.42578125" customWidth="1"/>
    <col min="15618" max="15618" width="19.42578125" customWidth="1"/>
    <col min="15619" max="15619" width="19.7109375" customWidth="1"/>
    <col min="15620" max="15620" width="18" customWidth="1"/>
    <col min="15621" max="15621" width="21" customWidth="1"/>
    <col min="15622" max="15622" width="19.5703125" customWidth="1"/>
    <col min="15623" max="15623" width="19.42578125" customWidth="1"/>
    <col min="15624" max="15624" width="20.7109375" customWidth="1"/>
    <col min="15625" max="15625" width="19.140625" customWidth="1"/>
    <col min="15626" max="15626" width="20.7109375" customWidth="1"/>
    <col min="15627" max="15627" width="21.85546875" customWidth="1"/>
    <col min="15628" max="15628" width="19.140625" customWidth="1"/>
    <col min="15629" max="15629" width="19.85546875" customWidth="1"/>
    <col min="15630" max="15630" width="20" customWidth="1"/>
    <col min="15631" max="15631" width="22.42578125" customWidth="1"/>
    <col min="15632" max="15632" width="20.140625" customWidth="1"/>
    <col min="15633" max="15633" width="21.140625" customWidth="1"/>
    <col min="15634" max="15634" width="21.85546875" customWidth="1"/>
    <col min="15635" max="15635" width="20.5703125" customWidth="1"/>
    <col min="15636" max="15637" width="22.28515625" customWidth="1"/>
    <col min="15638" max="15638" width="21.42578125" customWidth="1"/>
    <col min="15639" max="15639" width="25.28515625" customWidth="1"/>
    <col min="15640" max="15640" width="22" customWidth="1"/>
    <col min="15641" max="15641" width="22.140625" customWidth="1"/>
    <col min="15873" max="15873" width="18.42578125" customWidth="1"/>
    <col min="15874" max="15874" width="19.42578125" customWidth="1"/>
    <col min="15875" max="15875" width="19.7109375" customWidth="1"/>
    <col min="15876" max="15876" width="18" customWidth="1"/>
    <col min="15877" max="15877" width="21" customWidth="1"/>
    <col min="15878" max="15878" width="19.5703125" customWidth="1"/>
    <col min="15879" max="15879" width="19.42578125" customWidth="1"/>
    <col min="15880" max="15880" width="20.7109375" customWidth="1"/>
    <col min="15881" max="15881" width="19.140625" customWidth="1"/>
    <col min="15882" max="15882" width="20.7109375" customWidth="1"/>
    <col min="15883" max="15883" width="21.85546875" customWidth="1"/>
    <col min="15884" max="15884" width="19.140625" customWidth="1"/>
    <col min="15885" max="15885" width="19.85546875" customWidth="1"/>
    <col min="15886" max="15886" width="20" customWidth="1"/>
    <col min="15887" max="15887" width="22.42578125" customWidth="1"/>
    <col min="15888" max="15888" width="20.140625" customWidth="1"/>
    <col min="15889" max="15889" width="21.140625" customWidth="1"/>
    <col min="15890" max="15890" width="21.85546875" customWidth="1"/>
    <col min="15891" max="15891" width="20.5703125" customWidth="1"/>
    <col min="15892" max="15893" width="22.28515625" customWidth="1"/>
    <col min="15894" max="15894" width="21.42578125" customWidth="1"/>
    <col min="15895" max="15895" width="25.28515625" customWidth="1"/>
    <col min="15896" max="15896" width="22" customWidth="1"/>
    <col min="15897" max="15897" width="22.140625" customWidth="1"/>
    <col min="16129" max="16129" width="18.42578125" customWidth="1"/>
    <col min="16130" max="16130" width="19.42578125" customWidth="1"/>
    <col min="16131" max="16131" width="19.7109375" customWidth="1"/>
    <col min="16132" max="16132" width="18" customWidth="1"/>
    <col min="16133" max="16133" width="21" customWidth="1"/>
    <col min="16134" max="16134" width="19.5703125" customWidth="1"/>
    <col min="16135" max="16135" width="19.42578125" customWidth="1"/>
    <col min="16136" max="16136" width="20.7109375" customWidth="1"/>
    <col min="16137" max="16137" width="19.140625" customWidth="1"/>
    <col min="16138" max="16138" width="20.7109375" customWidth="1"/>
    <col min="16139" max="16139" width="21.85546875" customWidth="1"/>
    <col min="16140" max="16140" width="19.140625" customWidth="1"/>
    <col min="16141" max="16141" width="19.85546875" customWidth="1"/>
    <col min="16142" max="16142" width="20" customWidth="1"/>
    <col min="16143" max="16143" width="22.42578125" customWidth="1"/>
    <col min="16144" max="16144" width="20.140625" customWidth="1"/>
    <col min="16145" max="16145" width="21.140625" customWidth="1"/>
    <col min="16146" max="16146" width="21.85546875" customWidth="1"/>
    <col min="16147" max="16147" width="20.5703125" customWidth="1"/>
    <col min="16148" max="16149" width="22.28515625" customWidth="1"/>
    <col min="16150" max="16150" width="21.42578125" customWidth="1"/>
    <col min="16151" max="16151" width="25.28515625" customWidth="1"/>
    <col min="16152" max="16152" width="22" customWidth="1"/>
    <col min="16153" max="16153" width="22.140625" customWidth="1"/>
  </cols>
  <sheetData>
    <row r="1" spans="1:25" x14ac:dyDescent="0.25">
      <c r="A1" s="7">
        <v>40653</v>
      </c>
      <c r="B1" s="7">
        <v>40653</v>
      </c>
      <c r="C1" s="7">
        <v>40660</v>
      </c>
      <c r="D1" s="7">
        <v>40660</v>
      </c>
      <c r="E1" s="7">
        <v>40667</v>
      </c>
      <c r="F1" s="7">
        <v>40674</v>
      </c>
      <c r="G1" s="7">
        <v>40674</v>
      </c>
      <c r="H1" s="7">
        <v>40681</v>
      </c>
      <c r="I1" s="7">
        <v>40688</v>
      </c>
      <c r="J1" s="7">
        <v>40695</v>
      </c>
      <c r="K1" s="7">
        <v>40702</v>
      </c>
      <c r="L1" s="7">
        <v>40709</v>
      </c>
      <c r="M1" s="7">
        <v>40716</v>
      </c>
      <c r="N1" s="7">
        <v>40723</v>
      </c>
      <c r="O1" s="7">
        <v>40730</v>
      </c>
      <c r="P1" s="7">
        <v>40737</v>
      </c>
      <c r="Q1" s="7">
        <v>40744</v>
      </c>
      <c r="R1" s="7">
        <v>40751</v>
      </c>
      <c r="S1" s="7">
        <v>40758</v>
      </c>
      <c r="T1" s="7">
        <v>40765</v>
      </c>
      <c r="U1" s="7">
        <v>40772</v>
      </c>
      <c r="V1" s="7">
        <v>40779</v>
      </c>
      <c r="W1" s="7">
        <v>40786</v>
      </c>
      <c r="X1" s="7">
        <v>40793</v>
      </c>
      <c r="Y1" s="7">
        <v>40800</v>
      </c>
    </row>
    <row r="2" spans="1:25" x14ac:dyDescent="0.25">
      <c r="A2" s="8" t="s">
        <v>178</v>
      </c>
      <c r="B2" s="8" t="s">
        <v>177</v>
      </c>
      <c r="C2" s="8" t="s">
        <v>183</v>
      </c>
      <c r="D2" s="8" t="s">
        <v>184</v>
      </c>
      <c r="E2" s="8" t="s">
        <v>443</v>
      </c>
      <c r="F2" s="8" t="s">
        <v>225</v>
      </c>
      <c r="G2" s="8" t="s">
        <v>226</v>
      </c>
      <c r="H2" s="8" t="s">
        <v>441</v>
      </c>
      <c r="I2" s="8" t="s">
        <v>444</v>
      </c>
      <c r="J2" s="8" t="s">
        <v>462</v>
      </c>
      <c r="K2" s="8" t="s">
        <v>481</v>
      </c>
      <c r="L2" s="8" t="s">
        <v>483</v>
      </c>
      <c r="M2" s="1"/>
      <c r="N2" s="1"/>
      <c r="O2" s="1"/>
      <c r="P2" s="8" t="s">
        <v>531</v>
      </c>
      <c r="Q2" s="8" t="s">
        <v>560</v>
      </c>
      <c r="R2" s="8" t="s">
        <v>562</v>
      </c>
      <c r="S2" s="8" t="s">
        <v>576</v>
      </c>
      <c r="T2" s="8" t="s">
        <v>579</v>
      </c>
      <c r="U2" s="8" t="s">
        <v>601</v>
      </c>
      <c r="V2" s="8"/>
      <c r="W2" s="8"/>
      <c r="X2" s="8"/>
      <c r="Y2" s="8"/>
    </row>
    <row r="3" spans="1:25" ht="24" thickBot="1" x14ac:dyDescent="0.3">
      <c r="A3" s="8" t="s">
        <v>180</v>
      </c>
      <c r="B3" s="8" t="s">
        <v>180</v>
      </c>
      <c r="C3" s="8" t="s">
        <v>182</v>
      </c>
      <c r="D3" s="8" t="s">
        <v>182</v>
      </c>
      <c r="E3" s="9" t="s">
        <v>0</v>
      </c>
      <c r="F3" s="9" t="s">
        <v>223</v>
      </c>
      <c r="G3" s="9" t="s">
        <v>224</v>
      </c>
      <c r="H3" s="8" t="s">
        <v>440</v>
      </c>
      <c r="I3" s="8" t="s">
        <v>442</v>
      </c>
      <c r="J3" s="8" t="s">
        <v>461</v>
      </c>
      <c r="K3" s="8" t="s">
        <v>3</v>
      </c>
      <c r="L3" s="8" t="s">
        <v>482</v>
      </c>
      <c r="M3" s="8" t="s">
        <v>488</v>
      </c>
      <c r="N3" s="8" t="s">
        <v>5</v>
      </c>
      <c r="O3" s="8" t="s">
        <v>1</v>
      </c>
      <c r="P3" s="8" t="s">
        <v>530</v>
      </c>
      <c r="Q3" s="8" t="s">
        <v>553</v>
      </c>
      <c r="R3" s="8" t="s">
        <v>561</v>
      </c>
      <c r="S3" s="8" t="s">
        <v>575</v>
      </c>
      <c r="T3" s="9" t="s">
        <v>578</v>
      </c>
      <c r="U3" s="9" t="s">
        <v>586</v>
      </c>
      <c r="V3" s="9" t="s">
        <v>2</v>
      </c>
      <c r="W3" s="9" t="s">
        <v>658</v>
      </c>
      <c r="X3" s="9" t="s">
        <v>659</v>
      </c>
      <c r="Y3" s="9" t="s">
        <v>632</v>
      </c>
    </row>
    <row r="4" spans="1:25" x14ac:dyDescent="0.25">
      <c r="A4" s="2">
        <v>81</v>
      </c>
      <c r="B4" s="2">
        <v>48</v>
      </c>
      <c r="C4" s="2">
        <v>92</v>
      </c>
      <c r="D4" s="2">
        <v>5</v>
      </c>
      <c r="E4" s="2">
        <v>141</v>
      </c>
      <c r="F4" s="2">
        <v>57</v>
      </c>
      <c r="G4" s="2">
        <v>42</v>
      </c>
      <c r="H4" s="2">
        <v>118</v>
      </c>
      <c r="I4" s="2">
        <v>145</v>
      </c>
      <c r="J4" s="2">
        <v>87</v>
      </c>
      <c r="K4" s="2">
        <v>112</v>
      </c>
      <c r="L4" s="2">
        <v>138</v>
      </c>
      <c r="M4" s="2">
        <v>127</v>
      </c>
      <c r="N4" s="2">
        <v>113</v>
      </c>
      <c r="O4" s="2">
        <v>111</v>
      </c>
      <c r="P4" s="2">
        <v>141</v>
      </c>
      <c r="Q4" s="2">
        <v>133</v>
      </c>
      <c r="R4" s="2">
        <v>102</v>
      </c>
      <c r="S4" s="2">
        <v>145</v>
      </c>
      <c r="T4" s="2">
        <v>129</v>
      </c>
      <c r="U4" s="2">
        <v>136</v>
      </c>
      <c r="V4" s="2">
        <v>74</v>
      </c>
      <c r="W4" s="2">
        <v>118</v>
      </c>
      <c r="X4" s="2">
        <v>85</v>
      </c>
      <c r="Y4" s="2">
        <v>97</v>
      </c>
    </row>
    <row r="5" spans="1:25" x14ac:dyDescent="0.25">
      <c r="A5" s="3" t="s">
        <v>234</v>
      </c>
      <c r="B5" s="3" t="s">
        <v>13</v>
      </c>
      <c r="C5" s="3" t="s">
        <v>11</v>
      </c>
      <c r="D5" s="3" t="s">
        <v>285</v>
      </c>
      <c r="E5" s="4" t="s">
        <v>12</v>
      </c>
      <c r="F5" s="3" t="s">
        <v>231</v>
      </c>
      <c r="G5" s="3" t="s">
        <v>234</v>
      </c>
      <c r="H5" s="3" t="s">
        <v>11</v>
      </c>
      <c r="I5" s="3" t="s">
        <v>11</v>
      </c>
      <c r="J5" s="3" t="s">
        <v>231</v>
      </c>
      <c r="K5" s="3" t="s">
        <v>239</v>
      </c>
      <c r="L5" s="3" t="s">
        <v>12</v>
      </c>
      <c r="M5" s="3" t="s">
        <v>489</v>
      </c>
      <c r="N5" s="3" t="s">
        <v>231</v>
      </c>
      <c r="O5" s="3" t="s">
        <v>231</v>
      </c>
      <c r="P5" s="3" t="s">
        <v>12</v>
      </c>
      <c r="Q5" s="3" t="s">
        <v>231</v>
      </c>
      <c r="R5" s="3" t="s">
        <v>12</v>
      </c>
      <c r="S5" s="3" t="s">
        <v>231</v>
      </c>
      <c r="T5" s="10" t="s">
        <v>231</v>
      </c>
      <c r="U5" s="11" t="s">
        <v>231</v>
      </c>
      <c r="V5" s="12" t="s">
        <v>24</v>
      </c>
      <c r="W5" s="11" t="s">
        <v>231</v>
      </c>
      <c r="X5" s="3" t="s">
        <v>628</v>
      </c>
      <c r="Y5" s="3" t="s">
        <v>630</v>
      </c>
    </row>
    <row r="6" spans="1:25" x14ac:dyDescent="0.25">
      <c r="A6" s="3" t="s">
        <v>237</v>
      </c>
      <c r="B6" s="3" t="s">
        <v>198</v>
      </c>
      <c r="C6" s="3" t="s">
        <v>206</v>
      </c>
      <c r="D6" s="3" t="s">
        <v>660</v>
      </c>
      <c r="E6" s="3" t="s">
        <v>231</v>
      </c>
      <c r="F6" s="3" t="s">
        <v>234</v>
      </c>
      <c r="G6" s="3" t="s">
        <v>243</v>
      </c>
      <c r="H6" s="3" t="s">
        <v>231</v>
      </c>
      <c r="I6" s="3" t="s">
        <v>231</v>
      </c>
      <c r="J6" s="3" t="s">
        <v>19</v>
      </c>
      <c r="K6" s="3" t="s">
        <v>46</v>
      </c>
      <c r="L6" s="3" t="s">
        <v>231</v>
      </c>
      <c r="M6" s="3" t="s">
        <v>11</v>
      </c>
      <c r="N6" s="3" t="s">
        <v>185</v>
      </c>
      <c r="O6" s="3" t="s">
        <v>240</v>
      </c>
      <c r="P6" s="3" t="s">
        <v>231</v>
      </c>
      <c r="Q6" s="3" t="s">
        <v>527</v>
      </c>
      <c r="R6" s="3" t="s">
        <v>231</v>
      </c>
      <c r="S6" s="3" t="s">
        <v>527</v>
      </c>
      <c r="T6" s="13" t="s">
        <v>233</v>
      </c>
      <c r="U6" s="11" t="s">
        <v>232</v>
      </c>
      <c r="V6" s="14" t="s">
        <v>26</v>
      </c>
      <c r="W6" s="11" t="s">
        <v>235</v>
      </c>
      <c r="X6" s="4" t="s">
        <v>231</v>
      </c>
      <c r="Y6" s="15" t="s">
        <v>114</v>
      </c>
    </row>
    <row r="7" spans="1:25" x14ac:dyDescent="0.25">
      <c r="A7" s="3" t="s">
        <v>235</v>
      </c>
      <c r="B7" s="3" t="s">
        <v>26</v>
      </c>
      <c r="C7" s="3" t="s">
        <v>185</v>
      </c>
      <c r="D7" s="3" t="s">
        <v>292</v>
      </c>
      <c r="E7" s="3" t="s">
        <v>167</v>
      </c>
      <c r="F7" s="3" t="s">
        <v>206</v>
      </c>
      <c r="G7" s="3" t="s">
        <v>24</v>
      </c>
      <c r="H7" s="3" t="s">
        <v>13</v>
      </c>
      <c r="I7" s="3" t="s">
        <v>237</v>
      </c>
      <c r="J7" s="3" t="s">
        <v>23</v>
      </c>
      <c r="K7" s="3" t="s">
        <v>20</v>
      </c>
      <c r="L7" s="3" t="s">
        <v>13</v>
      </c>
      <c r="M7" s="3" t="s">
        <v>231</v>
      </c>
      <c r="N7" s="3" t="s">
        <v>243</v>
      </c>
      <c r="O7" s="3" t="s">
        <v>241</v>
      </c>
      <c r="P7" s="3" t="s">
        <v>13</v>
      </c>
      <c r="Q7" s="3" t="s">
        <v>235</v>
      </c>
      <c r="R7" s="3" t="s">
        <v>527</v>
      </c>
      <c r="S7" s="3" t="s">
        <v>234</v>
      </c>
      <c r="T7" s="10" t="s">
        <v>234</v>
      </c>
      <c r="U7" s="11" t="s">
        <v>527</v>
      </c>
      <c r="V7" s="14" t="s">
        <v>484</v>
      </c>
      <c r="W7" s="11" t="s">
        <v>580</v>
      </c>
      <c r="X7" s="4" t="s">
        <v>233</v>
      </c>
      <c r="Y7" s="4" t="s">
        <v>377</v>
      </c>
    </row>
    <row r="8" spans="1:25" x14ac:dyDescent="0.25">
      <c r="A8" s="3" t="s">
        <v>206</v>
      </c>
      <c r="B8" s="3" t="s">
        <v>258</v>
      </c>
      <c r="C8" s="3" t="s">
        <v>198</v>
      </c>
      <c r="D8" s="3" t="s">
        <v>57</v>
      </c>
      <c r="E8" s="3" t="s">
        <v>206</v>
      </c>
      <c r="F8" s="3" t="s">
        <v>24</v>
      </c>
      <c r="G8" s="3" t="s">
        <v>33</v>
      </c>
      <c r="H8" s="3" t="s">
        <v>237</v>
      </c>
      <c r="I8" s="3" t="s">
        <v>206</v>
      </c>
      <c r="J8" s="3" t="s">
        <v>24</v>
      </c>
      <c r="K8" s="3" t="s">
        <v>23</v>
      </c>
      <c r="L8" s="3" t="s">
        <v>527</v>
      </c>
      <c r="M8" s="3" t="s">
        <v>13</v>
      </c>
      <c r="N8" s="3" t="s">
        <v>23</v>
      </c>
      <c r="O8" s="3" t="s">
        <v>23</v>
      </c>
      <c r="P8" s="3" t="s">
        <v>235</v>
      </c>
      <c r="Q8" s="3" t="s">
        <v>206</v>
      </c>
      <c r="R8" s="3" t="s">
        <v>234</v>
      </c>
      <c r="S8" s="3" t="s">
        <v>235</v>
      </c>
      <c r="T8" s="10" t="s">
        <v>235</v>
      </c>
      <c r="U8" s="11" t="s">
        <v>235</v>
      </c>
      <c r="V8" s="12" t="s">
        <v>199</v>
      </c>
      <c r="W8" s="11" t="s">
        <v>206</v>
      </c>
      <c r="X8" s="3" t="s">
        <v>527</v>
      </c>
      <c r="Y8" s="3" t="s">
        <v>47</v>
      </c>
    </row>
    <row r="9" spans="1:25" x14ac:dyDescent="0.25">
      <c r="A9" s="3" t="s">
        <v>24</v>
      </c>
      <c r="B9" s="3" t="s">
        <v>191</v>
      </c>
      <c r="C9" s="3" t="s">
        <v>26</v>
      </c>
      <c r="D9" s="3" t="s">
        <v>247</v>
      </c>
      <c r="E9" s="3" t="s">
        <v>239</v>
      </c>
      <c r="F9" s="3" t="s">
        <v>260</v>
      </c>
      <c r="G9" s="3" t="s">
        <v>48</v>
      </c>
      <c r="H9" s="3" t="s">
        <v>235</v>
      </c>
      <c r="I9" s="3" t="s">
        <v>455</v>
      </c>
      <c r="J9" s="3" t="s">
        <v>198</v>
      </c>
      <c r="K9" s="3" t="s">
        <v>24</v>
      </c>
      <c r="L9" s="3" t="s">
        <v>234</v>
      </c>
      <c r="M9" s="3" t="s">
        <v>235</v>
      </c>
      <c r="N9" s="3" t="s">
        <v>26</v>
      </c>
      <c r="O9" s="3" t="s">
        <v>477</v>
      </c>
      <c r="P9" s="3" t="s">
        <v>206</v>
      </c>
      <c r="Q9" s="3" t="s">
        <v>240</v>
      </c>
      <c r="R9" s="3" t="s">
        <v>240</v>
      </c>
      <c r="S9" s="3" t="s">
        <v>206</v>
      </c>
      <c r="T9" s="10" t="s">
        <v>580</v>
      </c>
      <c r="U9" s="11" t="s">
        <v>236</v>
      </c>
      <c r="V9" s="12" t="s">
        <v>259</v>
      </c>
      <c r="W9" s="11" t="s">
        <v>46</v>
      </c>
      <c r="X9" s="3" t="s">
        <v>239</v>
      </c>
      <c r="Y9" s="3" t="s">
        <v>61</v>
      </c>
    </row>
    <row r="10" spans="1:25" x14ac:dyDescent="0.25">
      <c r="A10" s="3" t="s">
        <v>26</v>
      </c>
      <c r="B10" s="3" t="s">
        <v>37</v>
      </c>
      <c r="C10" s="3" t="s">
        <v>38</v>
      </c>
      <c r="D10" s="6"/>
      <c r="E10" s="3" t="s">
        <v>23</v>
      </c>
      <c r="F10" s="3" t="s">
        <v>115</v>
      </c>
      <c r="G10" s="3" t="s">
        <v>227</v>
      </c>
      <c r="H10" s="3" t="s">
        <v>23</v>
      </c>
      <c r="I10" s="3" t="s">
        <v>26</v>
      </c>
      <c r="J10" s="3" t="s">
        <v>26</v>
      </c>
      <c r="K10" s="3" t="s">
        <v>198</v>
      </c>
      <c r="L10" s="3" t="s">
        <v>167</v>
      </c>
      <c r="M10" s="3" t="s">
        <v>206</v>
      </c>
      <c r="N10" s="3" t="s">
        <v>477</v>
      </c>
      <c r="O10" s="3" t="s">
        <v>497</v>
      </c>
      <c r="P10" s="3" t="s">
        <v>240</v>
      </c>
      <c r="Q10" s="3" t="s">
        <v>243</v>
      </c>
      <c r="R10" s="3" t="s">
        <v>243</v>
      </c>
      <c r="S10" s="3" t="s">
        <v>239</v>
      </c>
      <c r="T10" s="10" t="s">
        <v>239</v>
      </c>
      <c r="U10" s="11" t="s">
        <v>239</v>
      </c>
      <c r="V10" s="12" t="s">
        <v>535</v>
      </c>
      <c r="W10" s="11" t="s">
        <v>615</v>
      </c>
      <c r="X10" s="3" t="s">
        <v>243</v>
      </c>
      <c r="Y10" s="3" t="s">
        <v>363</v>
      </c>
    </row>
    <row r="11" spans="1:25" x14ac:dyDescent="0.25">
      <c r="A11" s="3" t="s">
        <v>498</v>
      </c>
      <c r="B11" s="3" t="s">
        <v>505</v>
      </c>
      <c r="C11" s="3" t="s">
        <v>199</v>
      </c>
      <c r="D11" s="6"/>
      <c r="E11" s="3" t="s">
        <v>24</v>
      </c>
      <c r="F11" s="3" t="s">
        <v>33</v>
      </c>
      <c r="G11" s="3" t="s">
        <v>22</v>
      </c>
      <c r="H11" s="3" t="s">
        <v>24</v>
      </c>
      <c r="I11" s="3" t="s">
        <v>28</v>
      </c>
      <c r="J11" s="3" t="s">
        <v>191</v>
      </c>
      <c r="K11" s="3" t="s">
        <v>26</v>
      </c>
      <c r="L11" s="3" t="s">
        <v>235</v>
      </c>
      <c r="M11" s="3" t="s">
        <v>239</v>
      </c>
      <c r="N11" s="3" t="s">
        <v>497</v>
      </c>
      <c r="O11" s="3" t="s">
        <v>493</v>
      </c>
      <c r="P11" s="3" t="s">
        <v>241</v>
      </c>
      <c r="Q11" s="3" t="s">
        <v>209</v>
      </c>
      <c r="R11" s="3" t="s">
        <v>24</v>
      </c>
      <c r="S11" s="3" t="s">
        <v>241</v>
      </c>
      <c r="T11" s="10" t="s">
        <v>243</v>
      </c>
      <c r="U11" s="11" t="s">
        <v>240</v>
      </c>
      <c r="V11" s="12" t="s">
        <v>261</v>
      </c>
      <c r="W11" s="11" t="s">
        <v>243</v>
      </c>
      <c r="X11" s="3" t="s">
        <v>24</v>
      </c>
      <c r="Y11" s="3" t="s">
        <v>232</v>
      </c>
    </row>
    <row r="12" spans="1:25" x14ac:dyDescent="0.25">
      <c r="A12" s="3" t="s">
        <v>491</v>
      </c>
      <c r="B12" s="3" t="s">
        <v>537</v>
      </c>
      <c r="C12" s="3" t="s">
        <v>186</v>
      </c>
      <c r="D12" s="6"/>
      <c r="E12" s="3" t="s">
        <v>26</v>
      </c>
      <c r="F12" s="3" t="s">
        <v>48</v>
      </c>
      <c r="G12" s="3" t="s">
        <v>504</v>
      </c>
      <c r="H12" s="3" t="s">
        <v>198</v>
      </c>
      <c r="I12" s="3" t="s">
        <v>30</v>
      </c>
      <c r="J12" s="3" t="s">
        <v>22</v>
      </c>
      <c r="K12" s="3" t="s">
        <v>477</v>
      </c>
      <c r="L12" s="3" t="s">
        <v>206</v>
      </c>
      <c r="M12" s="3" t="s">
        <v>16</v>
      </c>
      <c r="N12" s="3" t="s">
        <v>493</v>
      </c>
      <c r="O12" s="3" t="s">
        <v>191</v>
      </c>
      <c r="P12" s="3" t="s">
        <v>243</v>
      </c>
      <c r="Q12" s="3" t="s">
        <v>29</v>
      </c>
      <c r="R12" s="3" t="s">
        <v>497</v>
      </c>
      <c r="S12" s="3" t="s">
        <v>242</v>
      </c>
      <c r="T12" s="10" t="s">
        <v>24</v>
      </c>
      <c r="U12" s="11" t="s">
        <v>185</v>
      </c>
      <c r="V12" s="12" t="s">
        <v>22</v>
      </c>
      <c r="W12" s="11" t="s">
        <v>24</v>
      </c>
      <c r="X12" s="3" t="s">
        <v>491</v>
      </c>
      <c r="Y12" s="3" t="s">
        <v>305</v>
      </c>
    </row>
    <row r="13" spans="1:25" x14ac:dyDescent="0.25">
      <c r="A13" s="3" t="s">
        <v>199</v>
      </c>
      <c r="B13" s="3" t="s">
        <v>266</v>
      </c>
      <c r="C13" s="3" t="s">
        <v>191</v>
      </c>
      <c r="D13" s="6"/>
      <c r="E13" s="3" t="s">
        <v>208</v>
      </c>
      <c r="F13" s="3" t="s">
        <v>274</v>
      </c>
      <c r="G13" s="3" t="s">
        <v>256</v>
      </c>
      <c r="H13" s="3" t="s">
        <v>26</v>
      </c>
      <c r="I13" s="3" t="s">
        <v>191</v>
      </c>
      <c r="J13" s="3" t="s">
        <v>266</v>
      </c>
      <c r="K13" s="3" t="s">
        <v>497</v>
      </c>
      <c r="L13" s="3" t="s">
        <v>239</v>
      </c>
      <c r="M13" s="3" t="s">
        <v>241</v>
      </c>
      <c r="N13" s="3" t="s">
        <v>500</v>
      </c>
      <c r="O13" s="3" t="s">
        <v>499</v>
      </c>
      <c r="P13" s="3" t="s">
        <v>24</v>
      </c>
      <c r="Q13" s="3" t="s">
        <v>186</v>
      </c>
      <c r="R13" s="3" t="s">
        <v>498</v>
      </c>
      <c r="S13" s="3" t="s">
        <v>243</v>
      </c>
      <c r="T13" s="10" t="s">
        <v>491</v>
      </c>
      <c r="U13" s="11" t="s">
        <v>243</v>
      </c>
      <c r="V13" s="12" t="s">
        <v>151</v>
      </c>
      <c r="W13" s="11" t="s">
        <v>606</v>
      </c>
      <c r="X13" s="3" t="s">
        <v>29</v>
      </c>
      <c r="Y13" s="3" t="s">
        <v>322</v>
      </c>
    </row>
    <row r="14" spans="1:25" x14ac:dyDescent="0.25">
      <c r="A14" s="3" t="s">
        <v>535</v>
      </c>
      <c r="B14" s="3" t="s">
        <v>267</v>
      </c>
      <c r="C14" s="3" t="s">
        <v>533</v>
      </c>
      <c r="D14" s="6"/>
      <c r="E14" s="3" t="s">
        <v>29</v>
      </c>
      <c r="F14" s="3" t="s">
        <v>277</v>
      </c>
      <c r="G14" s="3" t="s">
        <v>201</v>
      </c>
      <c r="H14" s="3" t="s">
        <v>28</v>
      </c>
      <c r="I14" s="3" t="s">
        <v>261</v>
      </c>
      <c r="J14" s="3" t="s">
        <v>447</v>
      </c>
      <c r="K14" s="3" t="s">
        <v>209</v>
      </c>
      <c r="L14" s="3" t="s">
        <v>185</v>
      </c>
      <c r="M14" s="3" t="s">
        <v>242</v>
      </c>
      <c r="N14" s="3" t="s">
        <v>261</v>
      </c>
      <c r="O14" s="3" t="s">
        <v>264</v>
      </c>
      <c r="P14" s="3" t="s">
        <v>26</v>
      </c>
      <c r="Q14" s="3" t="s">
        <v>191</v>
      </c>
      <c r="R14" s="3" t="s">
        <v>563</v>
      </c>
      <c r="S14" s="3" t="s">
        <v>24</v>
      </c>
      <c r="T14" s="10" t="s">
        <v>29</v>
      </c>
      <c r="U14" s="11" t="s">
        <v>23</v>
      </c>
      <c r="V14" s="12" t="s">
        <v>528</v>
      </c>
      <c r="W14" s="11" t="s">
        <v>29</v>
      </c>
      <c r="X14" s="3" t="s">
        <v>31</v>
      </c>
      <c r="Y14" s="3" t="s">
        <v>496</v>
      </c>
    </row>
    <row r="15" spans="1:25" x14ac:dyDescent="0.25">
      <c r="A15" s="3" t="s">
        <v>33</v>
      </c>
      <c r="B15" s="5" t="s">
        <v>41</v>
      </c>
      <c r="C15" s="3" t="s">
        <v>261</v>
      </c>
      <c r="D15" s="16"/>
      <c r="E15" s="3" t="s">
        <v>191</v>
      </c>
      <c r="F15" s="3" t="s">
        <v>292</v>
      </c>
      <c r="G15" s="3" t="s">
        <v>194</v>
      </c>
      <c r="H15" s="3" t="s">
        <v>191</v>
      </c>
      <c r="I15" s="3" t="s">
        <v>197</v>
      </c>
      <c r="J15" s="3" t="s">
        <v>507</v>
      </c>
      <c r="K15" s="3" t="s">
        <v>491</v>
      </c>
      <c r="L15" s="3" t="s">
        <v>24</v>
      </c>
      <c r="M15" s="3" t="s">
        <v>23</v>
      </c>
      <c r="N15" s="3" t="s">
        <v>266</v>
      </c>
      <c r="O15" s="3" t="s">
        <v>524</v>
      </c>
      <c r="P15" s="3" t="s">
        <v>491</v>
      </c>
      <c r="Q15" s="3" t="s">
        <v>535</v>
      </c>
      <c r="R15" s="3" t="s">
        <v>491</v>
      </c>
      <c r="S15" s="3" t="s">
        <v>498</v>
      </c>
      <c r="T15" s="10" t="s">
        <v>115</v>
      </c>
      <c r="U15" s="11" t="s">
        <v>24</v>
      </c>
      <c r="V15" s="12" t="s">
        <v>44</v>
      </c>
      <c r="W15" s="11" t="s">
        <v>616</v>
      </c>
      <c r="X15" s="3" t="s">
        <v>33</v>
      </c>
      <c r="Y15" s="3" t="s">
        <v>608</v>
      </c>
    </row>
    <row r="16" spans="1:25" x14ac:dyDescent="0.25">
      <c r="A16" s="3" t="s">
        <v>187</v>
      </c>
      <c r="B16" s="3" t="s">
        <v>280</v>
      </c>
      <c r="C16" s="3" t="s">
        <v>197</v>
      </c>
      <c r="D16" s="6"/>
      <c r="E16" s="3" t="s">
        <v>33</v>
      </c>
      <c r="F16" s="3" t="s">
        <v>298</v>
      </c>
      <c r="G16" s="3" t="s">
        <v>660</v>
      </c>
      <c r="H16" s="3" t="s">
        <v>260</v>
      </c>
      <c r="I16" s="3" t="s">
        <v>37</v>
      </c>
      <c r="J16" s="3" t="s">
        <v>43</v>
      </c>
      <c r="K16" s="3" t="s">
        <v>193</v>
      </c>
      <c r="L16" s="3" t="s">
        <v>491</v>
      </c>
      <c r="M16" s="3" t="s">
        <v>498</v>
      </c>
      <c r="N16" s="3" t="s">
        <v>267</v>
      </c>
      <c r="O16" s="3" t="s">
        <v>266</v>
      </c>
      <c r="P16" s="3" t="s">
        <v>29</v>
      </c>
      <c r="Q16" s="3" t="s">
        <v>33</v>
      </c>
      <c r="R16" s="3" t="s">
        <v>29</v>
      </c>
      <c r="S16" s="3" t="s">
        <v>491</v>
      </c>
      <c r="T16" s="10" t="s">
        <v>33</v>
      </c>
      <c r="U16" s="11" t="s">
        <v>26</v>
      </c>
      <c r="V16" s="12" t="s">
        <v>105</v>
      </c>
      <c r="W16" s="11" t="s">
        <v>33</v>
      </c>
      <c r="X16" s="3" t="s">
        <v>499</v>
      </c>
      <c r="Y16" s="3" t="s">
        <v>28</v>
      </c>
    </row>
    <row r="17" spans="1:25" x14ac:dyDescent="0.25">
      <c r="A17" s="3" t="s">
        <v>22</v>
      </c>
      <c r="B17" s="3" t="s">
        <v>283</v>
      </c>
      <c r="C17" s="3" t="s">
        <v>37</v>
      </c>
      <c r="D17" s="6"/>
      <c r="E17" s="3" t="s">
        <v>261</v>
      </c>
      <c r="F17" s="3" t="s">
        <v>308</v>
      </c>
      <c r="G17" s="3" t="s">
        <v>292</v>
      </c>
      <c r="H17" s="3" t="s">
        <v>33</v>
      </c>
      <c r="I17" s="3" t="s">
        <v>264</v>
      </c>
      <c r="J17" s="3" t="s">
        <v>134</v>
      </c>
      <c r="K17" s="3" t="s">
        <v>210</v>
      </c>
      <c r="L17" s="3" t="s">
        <v>29</v>
      </c>
      <c r="M17" s="3" t="s">
        <v>209</v>
      </c>
      <c r="N17" s="3" t="s">
        <v>507</v>
      </c>
      <c r="O17" s="3" t="s">
        <v>151</v>
      </c>
      <c r="P17" s="3" t="s">
        <v>532</v>
      </c>
      <c r="Q17" s="3" t="s">
        <v>193</v>
      </c>
      <c r="R17" s="3" t="s">
        <v>493</v>
      </c>
      <c r="S17" s="3" t="s">
        <v>29</v>
      </c>
      <c r="T17" s="10" t="s">
        <v>48</v>
      </c>
      <c r="U17" s="11" t="s">
        <v>596</v>
      </c>
      <c r="V17" s="12" t="s">
        <v>274</v>
      </c>
      <c r="W17" s="11" t="s">
        <v>499</v>
      </c>
      <c r="X17" s="3" t="s">
        <v>501</v>
      </c>
      <c r="Y17" s="3" t="s">
        <v>36</v>
      </c>
    </row>
    <row r="18" spans="1:25" x14ac:dyDescent="0.25">
      <c r="A18" s="3" t="s">
        <v>151</v>
      </c>
      <c r="B18" s="3" t="s">
        <v>473</v>
      </c>
      <c r="C18" s="3" t="s">
        <v>266</v>
      </c>
      <c r="D18" s="6"/>
      <c r="E18" s="3" t="s">
        <v>22</v>
      </c>
      <c r="F18" s="3" t="s">
        <v>310</v>
      </c>
      <c r="G18" s="3" t="s">
        <v>229</v>
      </c>
      <c r="H18" s="3" t="s">
        <v>261</v>
      </c>
      <c r="I18" s="3" t="s">
        <v>22</v>
      </c>
      <c r="J18" s="3" t="s">
        <v>105</v>
      </c>
      <c r="K18" s="3" t="s">
        <v>503</v>
      </c>
      <c r="L18" s="3" t="s">
        <v>484</v>
      </c>
      <c r="M18" s="3" t="s">
        <v>491</v>
      </c>
      <c r="N18" s="3" t="s">
        <v>44</v>
      </c>
      <c r="O18" s="3" t="s">
        <v>267</v>
      </c>
      <c r="P18" s="3" t="s">
        <v>499</v>
      </c>
      <c r="Q18" s="3" t="s">
        <v>536</v>
      </c>
      <c r="R18" s="3" t="s">
        <v>115</v>
      </c>
      <c r="S18" s="3" t="s">
        <v>260</v>
      </c>
      <c r="T18" s="10" t="s">
        <v>499</v>
      </c>
      <c r="U18" s="11" t="s">
        <v>497</v>
      </c>
      <c r="V18" s="12" t="s">
        <v>277</v>
      </c>
      <c r="W18" s="11" t="s">
        <v>502</v>
      </c>
      <c r="X18" s="3" t="s">
        <v>261</v>
      </c>
      <c r="Y18" s="3" t="s">
        <v>63</v>
      </c>
    </row>
    <row r="19" spans="1:25" x14ac:dyDescent="0.25">
      <c r="A19" s="3" t="s">
        <v>267</v>
      </c>
      <c r="B19" s="3" t="s">
        <v>205</v>
      </c>
      <c r="C19" s="3" t="s">
        <v>151</v>
      </c>
      <c r="D19" s="6"/>
      <c r="E19" s="3" t="s">
        <v>266</v>
      </c>
      <c r="F19" s="3" t="s">
        <v>311</v>
      </c>
      <c r="G19" s="3" t="s">
        <v>255</v>
      </c>
      <c r="H19" s="3" t="s">
        <v>37</v>
      </c>
      <c r="I19" s="3" t="s">
        <v>529</v>
      </c>
      <c r="J19" s="3" t="s">
        <v>276</v>
      </c>
      <c r="K19" s="3" t="s">
        <v>507</v>
      </c>
      <c r="L19" s="3" t="s">
        <v>191</v>
      </c>
      <c r="M19" s="3" t="s">
        <v>535</v>
      </c>
      <c r="N19" s="3" t="s">
        <v>271</v>
      </c>
      <c r="O19" s="3" t="s">
        <v>507</v>
      </c>
      <c r="P19" s="3" t="s">
        <v>261</v>
      </c>
      <c r="Q19" s="3" t="s">
        <v>22</v>
      </c>
      <c r="R19" s="3" t="s">
        <v>33</v>
      </c>
      <c r="S19" s="3" t="s">
        <v>115</v>
      </c>
      <c r="T19" s="10" t="s">
        <v>261</v>
      </c>
      <c r="U19" s="11" t="s">
        <v>563</v>
      </c>
      <c r="V19" s="12" t="s">
        <v>278</v>
      </c>
      <c r="W19" s="11" t="s">
        <v>607</v>
      </c>
      <c r="X19" s="3" t="s">
        <v>35</v>
      </c>
      <c r="Y19" s="3" t="s">
        <v>584</v>
      </c>
    </row>
    <row r="20" spans="1:25" x14ac:dyDescent="0.25">
      <c r="A20" s="3" t="s">
        <v>42</v>
      </c>
      <c r="B20" s="3" t="s">
        <v>661</v>
      </c>
      <c r="C20" s="3" t="s">
        <v>42</v>
      </c>
      <c r="D20" s="6"/>
      <c r="E20" s="3" t="s">
        <v>151</v>
      </c>
      <c r="F20" s="3" t="s">
        <v>229</v>
      </c>
      <c r="G20" s="3" t="s">
        <v>317</v>
      </c>
      <c r="H20" s="3" t="s">
        <v>22</v>
      </c>
      <c r="I20" s="3" t="s">
        <v>266</v>
      </c>
      <c r="J20" s="3" t="s">
        <v>274</v>
      </c>
      <c r="K20" s="3" t="s">
        <v>45</v>
      </c>
      <c r="L20" s="3" t="s">
        <v>532</v>
      </c>
      <c r="M20" s="3" t="s">
        <v>115</v>
      </c>
      <c r="N20" s="3" t="s">
        <v>105</v>
      </c>
      <c r="O20" s="3" t="s">
        <v>271</v>
      </c>
      <c r="P20" s="3" t="s">
        <v>197</v>
      </c>
      <c r="Q20" s="3" t="s">
        <v>265</v>
      </c>
      <c r="R20" s="3" t="s">
        <v>193</v>
      </c>
      <c r="S20" s="3" t="s">
        <v>33</v>
      </c>
      <c r="T20" s="10" t="s">
        <v>264</v>
      </c>
      <c r="U20" s="11" t="s">
        <v>491</v>
      </c>
      <c r="V20" s="12" t="s">
        <v>280</v>
      </c>
      <c r="W20" s="11" t="s">
        <v>35</v>
      </c>
      <c r="X20" s="3" t="s">
        <v>504</v>
      </c>
      <c r="Y20" s="3" t="s">
        <v>472</v>
      </c>
    </row>
    <row r="21" spans="1:25" x14ac:dyDescent="0.25">
      <c r="A21" s="3" t="s">
        <v>44</v>
      </c>
      <c r="B21" s="3" t="s">
        <v>308</v>
      </c>
      <c r="C21" s="3" t="s">
        <v>450</v>
      </c>
      <c r="D21" s="6"/>
      <c r="E21" s="3" t="s">
        <v>447</v>
      </c>
      <c r="F21" s="3" t="s">
        <v>74</v>
      </c>
      <c r="G21" s="3" t="s">
        <v>324</v>
      </c>
      <c r="H21" s="3" t="s">
        <v>266</v>
      </c>
      <c r="I21" s="3" t="s">
        <v>151</v>
      </c>
      <c r="J21" s="3" t="s">
        <v>277</v>
      </c>
      <c r="K21" s="3" t="s">
        <v>211</v>
      </c>
      <c r="L21" s="3" t="s">
        <v>535</v>
      </c>
      <c r="M21" s="3" t="s">
        <v>193</v>
      </c>
      <c r="N21" s="3" t="s">
        <v>274</v>
      </c>
      <c r="O21" s="3" t="s">
        <v>272</v>
      </c>
      <c r="P21" s="3" t="s">
        <v>22</v>
      </c>
      <c r="Q21" s="3" t="s">
        <v>529</v>
      </c>
      <c r="R21" s="3" t="s">
        <v>48</v>
      </c>
      <c r="S21" s="3" t="s">
        <v>48</v>
      </c>
      <c r="T21" s="10" t="s">
        <v>22</v>
      </c>
      <c r="U21" s="11" t="s">
        <v>29</v>
      </c>
      <c r="V21" s="12" t="s">
        <v>283</v>
      </c>
      <c r="W21" s="11" t="s">
        <v>36</v>
      </c>
      <c r="X21" s="3" t="s">
        <v>447</v>
      </c>
      <c r="Y21" s="3" t="s">
        <v>392</v>
      </c>
    </row>
    <row r="22" spans="1:25" x14ac:dyDescent="0.25">
      <c r="A22" s="3" t="s">
        <v>134</v>
      </c>
      <c r="B22" s="5" t="s">
        <v>189</v>
      </c>
      <c r="C22" s="3" t="s">
        <v>134</v>
      </c>
      <c r="D22" s="6"/>
      <c r="E22" s="3" t="s">
        <v>528</v>
      </c>
      <c r="F22" s="3" t="s">
        <v>75</v>
      </c>
      <c r="G22" s="3" t="s">
        <v>323</v>
      </c>
      <c r="H22" s="3" t="s">
        <v>267</v>
      </c>
      <c r="I22" s="3" t="s">
        <v>447</v>
      </c>
      <c r="J22" s="3" t="s">
        <v>280</v>
      </c>
      <c r="K22" s="3" t="s">
        <v>271</v>
      </c>
      <c r="L22" s="3" t="s">
        <v>115</v>
      </c>
      <c r="M22" s="3" t="s">
        <v>499</v>
      </c>
      <c r="N22" s="3" t="s">
        <v>278</v>
      </c>
      <c r="O22" s="3" t="s">
        <v>105</v>
      </c>
      <c r="P22" s="3" t="s">
        <v>524</v>
      </c>
      <c r="Q22" s="3" t="s">
        <v>151</v>
      </c>
      <c r="R22" s="3" t="s">
        <v>499</v>
      </c>
      <c r="S22" s="3" t="s">
        <v>499</v>
      </c>
      <c r="T22" s="10" t="s">
        <v>151</v>
      </c>
      <c r="U22" s="11" t="s">
        <v>191</v>
      </c>
      <c r="V22" s="12" t="s">
        <v>190</v>
      </c>
      <c r="W22" s="11" t="s">
        <v>22</v>
      </c>
      <c r="X22" s="3" t="s">
        <v>44</v>
      </c>
      <c r="Y22" s="3" t="s">
        <v>21</v>
      </c>
    </row>
    <row r="23" spans="1:25" x14ac:dyDescent="0.25">
      <c r="A23" s="3" t="s">
        <v>274</v>
      </c>
      <c r="B23" s="3" t="s">
        <v>73</v>
      </c>
      <c r="C23" s="3" t="s">
        <v>105</v>
      </c>
      <c r="D23" s="6"/>
      <c r="E23" s="3" t="s">
        <v>42</v>
      </c>
      <c r="F23" s="3" t="s">
        <v>511</v>
      </c>
      <c r="G23" s="3" t="s">
        <v>339</v>
      </c>
      <c r="H23" s="5" t="s">
        <v>41</v>
      </c>
      <c r="I23" s="3" t="s">
        <v>456</v>
      </c>
      <c r="J23" s="3" t="s">
        <v>283</v>
      </c>
      <c r="K23" s="3" t="s">
        <v>105</v>
      </c>
      <c r="L23" s="3" t="s">
        <v>499</v>
      </c>
      <c r="M23" s="3" t="s">
        <v>22</v>
      </c>
      <c r="N23" s="3" t="s">
        <v>280</v>
      </c>
      <c r="O23" s="3" t="s">
        <v>268</v>
      </c>
      <c r="P23" s="3" t="s">
        <v>267</v>
      </c>
      <c r="Q23" s="3" t="s">
        <v>267</v>
      </c>
      <c r="R23" s="3" t="s">
        <v>22</v>
      </c>
      <c r="S23" s="3" t="s">
        <v>36</v>
      </c>
      <c r="T23" s="10" t="s">
        <v>447</v>
      </c>
      <c r="U23" s="11" t="s">
        <v>532</v>
      </c>
      <c r="V23" s="12" t="s">
        <v>508</v>
      </c>
      <c r="W23" s="11" t="s">
        <v>503</v>
      </c>
      <c r="X23" s="3" t="s">
        <v>211</v>
      </c>
      <c r="Y23" s="3" t="s">
        <v>424</v>
      </c>
    </row>
    <row r="24" spans="1:25" x14ac:dyDescent="0.25">
      <c r="A24" s="3" t="s">
        <v>277</v>
      </c>
      <c r="B24" s="3" t="s">
        <v>75</v>
      </c>
      <c r="C24" s="3" t="s">
        <v>274</v>
      </c>
      <c r="D24" s="6"/>
      <c r="E24" s="3" t="s">
        <v>43</v>
      </c>
      <c r="F24" s="3" t="s">
        <v>83</v>
      </c>
      <c r="G24" s="3" t="s">
        <v>346</v>
      </c>
      <c r="H24" s="3" t="s">
        <v>528</v>
      </c>
      <c r="I24" s="3" t="s">
        <v>267</v>
      </c>
      <c r="J24" s="3" t="s">
        <v>284</v>
      </c>
      <c r="K24" s="3" t="s">
        <v>471</v>
      </c>
      <c r="L24" s="3" t="s">
        <v>22</v>
      </c>
      <c r="M24" s="3" t="s">
        <v>266</v>
      </c>
      <c r="N24" s="3" t="s">
        <v>281</v>
      </c>
      <c r="O24" s="3" t="s">
        <v>274</v>
      </c>
      <c r="P24" s="3" t="s">
        <v>507</v>
      </c>
      <c r="Q24" s="3" t="s">
        <v>42</v>
      </c>
      <c r="R24" s="3" t="s">
        <v>265</v>
      </c>
      <c r="S24" s="3" t="s">
        <v>22</v>
      </c>
      <c r="T24" s="10" t="s">
        <v>507</v>
      </c>
      <c r="U24" s="11" t="s">
        <v>33</v>
      </c>
      <c r="V24" s="12" t="s">
        <v>290</v>
      </c>
      <c r="W24" s="11" t="s">
        <v>609</v>
      </c>
      <c r="X24" s="3" t="s">
        <v>272</v>
      </c>
      <c r="Y24" s="3" t="s">
        <v>209</v>
      </c>
    </row>
    <row r="25" spans="1:25" x14ac:dyDescent="0.25">
      <c r="A25" s="3" t="s">
        <v>278</v>
      </c>
      <c r="B25" s="3" t="s">
        <v>76</v>
      </c>
      <c r="C25" s="3" t="s">
        <v>277</v>
      </c>
      <c r="D25" s="6"/>
      <c r="E25" s="3" t="s">
        <v>480</v>
      </c>
      <c r="F25" s="3" t="s">
        <v>196</v>
      </c>
      <c r="G25" s="3" t="s">
        <v>112</v>
      </c>
      <c r="H25" s="3" t="s">
        <v>43</v>
      </c>
      <c r="I25" s="3" t="s">
        <v>507</v>
      </c>
      <c r="J25" s="3" t="s">
        <v>286</v>
      </c>
      <c r="K25" s="3" t="s">
        <v>276</v>
      </c>
      <c r="L25" s="3" t="s">
        <v>507</v>
      </c>
      <c r="M25" s="3" t="s">
        <v>267</v>
      </c>
      <c r="N25" s="3" t="s">
        <v>283</v>
      </c>
      <c r="O25" s="3" t="s">
        <v>522</v>
      </c>
      <c r="P25" s="3" t="s">
        <v>62</v>
      </c>
      <c r="Q25" s="3" t="s">
        <v>45</v>
      </c>
      <c r="R25" s="3" t="s">
        <v>503</v>
      </c>
      <c r="S25" s="3" t="s">
        <v>63</v>
      </c>
      <c r="T25" s="10" t="s">
        <v>42</v>
      </c>
      <c r="U25" s="11" t="s">
        <v>48</v>
      </c>
      <c r="V25" s="12" t="s">
        <v>292</v>
      </c>
      <c r="W25" s="11" t="s">
        <v>447</v>
      </c>
      <c r="X25" s="3" t="s">
        <v>274</v>
      </c>
      <c r="Y25" s="3" t="s">
        <v>504</v>
      </c>
    </row>
    <row r="26" spans="1:25" x14ac:dyDescent="0.25">
      <c r="A26" s="3" t="s">
        <v>282</v>
      </c>
      <c r="B26" s="3" t="s">
        <v>82</v>
      </c>
      <c r="C26" s="3" t="s">
        <v>278</v>
      </c>
      <c r="D26" s="6"/>
      <c r="E26" s="3" t="s">
        <v>271</v>
      </c>
      <c r="F26" s="3" t="s">
        <v>339</v>
      </c>
      <c r="G26" s="3" t="s">
        <v>253</v>
      </c>
      <c r="H26" s="3" t="s">
        <v>44</v>
      </c>
      <c r="I26" s="3" t="s">
        <v>42</v>
      </c>
      <c r="J26" s="3" t="s">
        <v>202</v>
      </c>
      <c r="K26" s="3" t="s">
        <v>274</v>
      </c>
      <c r="L26" s="3" t="s">
        <v>62</v>
      </c>
      <c r="M26" s="3" t="s">
        <v>507</v>
      </c>
      <c r="N26" s="3" t="s">
        <v>284</v>
      </c>
      <c r="O26" s="3" t="s">
        <v>278</v>
      </c>
      <c r="P26" s="3" t="s">
        <v>538</v>
      </c>
      <c r="Q26" s="3" t="s">
        <v>256</v>
      </c>
      <c r="R26" s="3" t="s">
        <v>63</v>
      </c>
      <c r="S26" s="3" t="s">
        <v>507</v>
      </c>
      <c r="T26" s="10" t="s">
        <v>272</v>
      </c>
      <c r="U26" s="11" t="s">
        <v>499</v>
      </c>
      <c r="V26" s="12" t="s">
        <v>293</v>
      </c>
      <c r="W26" s="11" t="s">
        <v>42</v>
      </c>
      <c r="X26" s="3" t="s">
        <v>278</v>
      </c>
      <c r="Y26" s="3" t="s">
        <v>662</v>
      </c>
    </row>
    <row r="27" spans="1:25" x14ac:dyDescent="0.25">
      <c r="A27" s="3" t="s">
        <v>286</v>
      </c>
      <c r="B27" s="3" t="s">
        <v>89</v>
      </c>
      <c r="C27" s="3" t="s">
        <v>280</v>
      </c>
      <c r="D27" s="6"/>
      <c r="E27" s="3" t="s">
        <v>134</v>
      </c>
      <c r="F27" s="3" t="s">
        <v>346</v>
      </c>
      <c r="G27" s="3" t="s">
        <v>123</v>
      </c>
      <c r="H27" s="3" t="s">
        <v>134</v>
      </c>
      <c r="I27" s="3" t="s">
        <v>43</v>
      </c>
      <c r="J27" s="3" t="s">
        <v>194</v>
      </c>
      <c r="K27" s="3" t="s">
        <v>278</v>
      </c>
      <c r="L27" s="3" t="s">
        <v>105</v>
      </c>
      <c r="M27" s="3" t="s">
        <v>42</v>
      </c>
      <c r="N27" s="3" t="s">
        <v>286</v>
      </c>
      <c r="O27" s="3" t="s">
        <v>280</v>
      </c>
      <c r="P27" s="3" t="s">
        <v>43</v>
      </c>
      <c r="Q27" s="3" t="s">
        <v>211</v>
      </c>
      <c r="R27" s="3" t="s">
        <v>507</v>
      </c>
      <c r="S27" s="3" t="s">
        <v>62</v>
      </c>
      <c r="T27" s="10" t="s">
        <v>134</v>
      </c>
      <c r="U27" s="11" t="s">
        <v>187</v>
      </c>
      <c r="V27" s="12" t="s">
        <v>494</v>
      </c>
      <c r="W27" s="11" t="s">
        <v>619</v>
      </c>
      <c r="X27" s="3" t="s">
        <v>279</v>
      </c>
      <c r="Y27" s="3" t="s">
        <v>145</v>
      </c>
    </row>
    <row r="28" spans="1:25" x14ac:dyDescent="0.25">
      <c r="A28" s="3" t="s">
        <v>202</v>
      </c>
      <c r="B28" s="3" t="s">
        <v>90</v>
      </c>
      <c r="C28" s="3" t="s">
        <v>281</v>
      </c>
      <c r="D28" s="16"/>
      <c r="E28" s="3" t="s">
        <v>105</v>
      </c>
      <c r="F28" s="3" t="s">
        <v>107</v>
      </c>
      <c r="G28" s="3" t="s">
        <v>130</v>
      </c>
      <c r="H28" s="3" t="s">
        <v>105</v>
      </c>
      <c r="I28" s="5" t="s">
        <v>457</v>
      </c>
      <c r="J28" s="3" t="s">
        <v>660</v>
      </c>
      <c r="K28" s="3" t="s">
        <v>69</v>
      </c>
      <c r="L28" s="3" t="s">
        <v>274</v>
      </c>
      <c r="M28" s="3" t="s">
        <v>211</v>
      </c>
      <c r="N28" s="3" t="s">
        <v>486</v>
      </c>
      <c r="O28" s="3" t="s">
        <v>283</v>
      </c>
      <c r="P28" s="3" t="s">
        <v>272</v>
      </c>
      <c r="Q28" s="3" t="s">
        <v>134</v>
      </c>
      <c r="R28" s="3" t="s">
        <v>272</v>
      </c>
      <c r="S28" s="3" t="s">
        <v>600</v>
      </c>
      <c r="T28" s="10" t="s">
        <v>105</v>
      </c>
      <c r="U28" s="11" t="s">
        <v>22</v>
      </c>
      <c r="V28" s="12" t="s">
        <v>298</v>
      </c>
      <c r="W28" s="11" t="s">
        <v>270</v>
      </c>
      <c r="X28" s="3" t="s">
        <v>285</v>
      </c>
      <c r="Y28" s="3" t="s">
        <v>545</v>
      </c>
    </row>
    <row r="29" spans="1:25" x14ac:dyDescent="0.25">
      <c r="A29" s="3" t="s">
        <v>473</v>
      </c>
      <c r="B29" s="3" t="s">
        <v>179</v>
      </c>
      <c r="C29" s="3" t="s">
        <v>282</v>
      </c>
      <c r="D29" s="6"/>
      <c r="E29" s="3" t="s">
        <v>274</v>
      </c>
      <c r="F29" s="3" t="s">
        <v>112</v>
      </c>
      <c r="G29" s="3" t="s">
        <v>369</v>
      </c>
      <c r="H29" s="3" t="s">
        <v>273</v>
      </c>
      <c r="I29" s="3" t="s">
        <v>271</v>
      </c>
      <c r="J29" s="3" t="s">
        <v>289</v>
      </c>
      <c r="K29" s="3" t="s">
        <v>280</v>
      </c>
      <c r="L29" s="3" t="s">
        <v>277</v>
      </c>
      <c r="M29" s="3" t="s">
        <v>271</v>
      </c>
      <c r="N29" s="3" t="s">
        <v>473</v>
      </c>
      <c r="O29" s="3" t="s">
        <v>435</v>
      </c>
      <c r="P29" s="3" t="s">
        <v>105</v>
      </c>
      <c r="Q29" s="3" t="s">
        <v>105</v>
      </c>
      <c r="R29" s="3" t="s">
        <v>105</v>
      </c>
      <c r="S29" s="3" t="s">
        <v>269</v>
      </c>
      <c r="T29" s="10" t="s">
        <v>274</v>
      </c>
      <c r="U29" s="11" t="s">
        <v>504</v>
      </c>
      <c r="V29" s="12" t="s">
        <v>299</v>
      </c>
      <c r="W29" s="11" t="s">
        <v>272</v>
      </c>
      <c r="X29" s="3" t="s">
        <v>202</v>
      </c>
      <c r="Y29" s="3" t="s">
        <v>353</v>
      </c>
    </row>
    <row r="30" spans="1:25" x14ac:dyDescent="0.25">
      <c r="A30" s="3" t="s">
        <v>194</v>
      </c>
      <c r="B30" s="3" t="s">
        <v>102</v>
      </c>
      <c r="C30" s="3" t="s">
        <v>283</v>
      </c>
      <c r="D30" s="6"/>
      <c r="E30" s="3" t="s">
        <v>277</v>
      </c>
      <c r="F30" s="3" t="s">
        <v>230</v>
      </c>
      <c r="G30" s="3" t="s">
        <v>373</v>
      </c>
      <c r="H30" s="3" t="s">
        <v>274</v>
      </c>
      <c r="I30" s="3" t="s">
        <v>134</v>
      </c>
      <c r="J30" s="3" t="s">
        <v>292</v>
      </c>
      <c r="K30" s="3" t="s">
        <v>283</v>
      </c>
      <c r="L30" s="3" t="s">
        <v>278</v>
      </c>
      <c r="M30" s="3" t="s">
        <v>105</v>
      </c>
      <c r="N30" s="3" t="s">
        <v>205</v>
      </c>
      <c r="O30" s="3" t="s">
        <v>286</v>
      </c>
      <c r="P30" s="3" t="s">
        <v>274</v>
      </c>
      <c r="Q30" s="3" t="s">
        <v>276</v>
      </c>
      <c r="R30" s="3" t="s">
        <v>274</v>
      </c>
      <c r="S30" s="3" t="s">
        <v>274</v>
      </c>
      <c r="T30" s="10" t="s">
        <v>582</v>
      </c>
      <c r="U30" s="11" t="s">
        <v>151</v>
      </c>
      <c r="V30" s="12" t="s">
        <v>200</v>
      </c>
      <c r="W30" s="11" t="s">
        <v>274</v>
      </c>
      <c r="X30" s="3" t="s">
        <v>205</v>
      </c>
      <c r="Y30" s="3" t="s">
        <v>384</v>
      </c>
    </row>
    <row r="31" spans="1:25" x14ac:dyDescent="0.25">
      <c r="A31" s="3" t="s">
        <v>293</v>
      </c>
      <c r="B31" s="3" t="s">
        <v>104</v>
      </c>
      <c r="C31" s="3" t="s">
        <v>202</v>
      </c>
      <c r="D31" s="6"/>
      <c r="E31" s="3" t="s">
        <v>278</v>
      </c>
      <c r="F31" s="3" t="s">
        <v>253</v>
      </c>
      <c r="G31" s="3" t="s">
        <v>663</v>
      </c>
      <c r="H31" s="3" t="s">
        <v>275</v>
      </c>
      <c r="I31" s="3" t="s">
        <v>105</v>
      </c>
      <c r="J31" s="3" t="s">
        <v>293</v>
      </c>
      <c r="K31" s="3" t="s">
        <v>473</v>
      </c>
      <c r="L31" s="3" t="s">
        <v>280</v>
      </c>
      <c r="M31" s="3" t="s">
        <v>274</v>
      </c>
      <c r="N31" s="3" t="s">
        <v>662</v>
      </c>
      <c r="O31" s="3" t="s">
        <v>202</v>
      </c>
      <c r="P31" s="3" t="s">
        <v>277</v>
      </c>
      <c r="Q31" s="3" t="s">
        <v>274</v>
      </c>
      <c r="R31" s="3" t="s">
        <v>278</v>
      </c>
      <c r="S31" s="3" t="s">
        <v>278</v>
      </c>
      <c r="T31" s="10" t="s">
        <v>277</v>
      </c>
      <c r="U31" s="11" t="s">
        <v>62</v>
      </c>
      <c r="V31" s="12" t="s">
        <v>308</v>
      </c>
      <c r="W31" s="11" t="s">
        <v>277</v>
      </c>
      <c r="X31" s="3" t="s">
        <v>664</v>
      </c>
      <c r="Y31" s="3" t="s">
        <v>149</v>
      </c>
    </row>
    <row r="32" spans="1:25" x14ac:dyDescent="0.25">
      <c r="A32" s="3" t="s">
        <v>298</v>
      </c>
      <c r="B32" s="3" t="s">
        <v>543</v>
      </c>
      <c r="C32" s="3" t="s">
        <v>473</v>
      </c>
      <c r="D32" s="6"/>
      <c r="E32" s="3" t="s">
        <v>280</v>
      </c>
      <c r="F32" s="3" t="s">
        <v>117</v>
      </c>
      <c r="G32" s="3" t="s">
        <v>383</v>
      </c>
      <c r="H32" s="3" t="s">
        <v>277</v>
      </c>
      <c r="I32" s="3" t="s">
        <v>459</v>
      </c>
      <c r="J32" s="3" t="s">
        <v>296</v>
      </c>
      <c r="K32" s="3" t="s">
        <v>205</v>
      </c>
      <c r="L32" s="3" t="s">
        <v>283</v>
      </c>
      <c r="M32" s="3" t="s">
        <v>278</v>
      </c>
      <c r="N32" s="3" t="s">
        <v>194</v>
      </c>
      <c r="O32" s="3" t="s">
        <v>525</v>
      </c>
      <c r="P32" s="3" t="s">
        <v>278</v>
      </c>
      <c r="Q32" s="3" t="s">
        <v>277</v>
      </c>
      <c r="R32" s="3" t="s">
        <v>69</v>
      </c>
      <c r="S32" s="3" t="s">
        <v>279</v>
      </c>
      <c r="T32" s="10" t="s">
        <v>278</v>
      </c>
      <c r="U32" s="11" t="s">
        <v>597</v>
      </c>
      <c r="V32" s="12" t="s">
        <v>311</v>
      </c>
      <c r="W32" s="11" t="s">
        <v>278</v>
      </c>
      <c r="X32" s="3" t="s">
        <v>665</v>
      </c>
      <c r="Y32" s="3" t="s">
        <v>135</v>
      </c>
    </row>
    <row r="33" spans="1:25" x14ac:dyDescent="0.25">
      <c r="A33" s="3" t="s">
        <v>307</v>
      </c>
      <c r="B33" s="3" t="s">
        <v>55</v>
      </c>
      <c r="C33" s="3" t="s">
        <v>205</v>
      </c>
      <c r="D33" s="6"/>
      <c r="E33" s="3" t="s">
        <v>281</v>
      </c>
      <c r="F33" s="3" t="s">
        <v>365</v>
      </c>
      <c r="G33" s="3" t="s">
        <v>257</v>
      </c>
      <c r="H33" s="3" t="s">
        <v>278</v>
      </c>
      <c r="I33" s="3" t="s">
        <v>268</v>
      </c>
      <c r="J33" s="3" t="s">
        <v>297</v>
      </c>
      <c r="K33" s="3" t="s">
        <v>194</v>
      </c>
      <c r="L33" s="3" t="s">
        <v>284</v>
      </c>
      <c r="M33" s="3" t="s">
        <v>279</v>
      </c>
      <c r="N33" s="3" t="s">
        <v>661</v>
      </c>
      <c r="O33" s="3" t="s">
        <v>474</v>
      </c>
      <c r="P33" s="3" t="s">
        <v>280</v>
      </c>
      <c r="Q33" s="3" t="s">
        <v>278</v>
      </c>
      <c r="R33" s="3" t="s">
        <v>284</v>
      </c>
      <c r="S33" s="3" t="s">
        <v>280</v>
      </c>
      <c r="T33" s="10" t="s">
        <v>280</v>
      </c>
      <c r="U33" s="11" t="s">
        <v>105</v>
      </c>
      <c r="V33" s="12" t="s">
        <v>64</v>
      </c>
      <c r="W33" s="11" t="s">
        <v>486</v>
      </c>
      <c r="X33" s="3" t="s">
        <v>289</v>
      </c>
      <c r="Y33" s="3" t="s">
        <v>476</v>
      </c>
    </row>
    <row r="34" spans="1:25" x14ac:dyDescent="0.25">
      <c r="A34" s="3" t="s">
        <v>308</v>
      </c>
      <c r="B34" s="3" t="s">
        <v>356</v>
      </c>
      <c r="C34" s="3" t="s">
        <v>661</v>
      </c>
      <c r="D34" s="6"/>
      <c r="E34" s="3" t="s">
        <v>282</v>
      </c>
      <c r="F34" s="3" t="s">
        <v>368</v>
      </c>
      <c r="G34" s="3" t="s">
        <v>136</v>
      </c>
      <c r="H34" s="3" t="s">
        <v>280</v>
      </c>
      <c r="I34" s="3" t="s">
        <v>274</v>
      </c>
      <c r="J34" s="3" t="s">
        <v>298</v>
      </c>
      <c r="K34" s="3" t="s">
        <v>665</v>
      </c>
      <c r="L34" s="3" t="s">
        <v>286</v>
      </c>
      <c r="M34" s="3" t="s">
        <v>69</v>
      </c>
      <c r="N34" s="3" t="s">
        <v>508</v>
      </c>
      <c r="O34" s="3" t="s">
        <v>194</v>
      </c>
      <c r="P34" s="3" t="s">
        <v>282</v>
      </c>
      <c r="Q34" s="3" t="s">
        <v>279</v>
      </c>
      <c r="R34" s="3" t="s">
        <v>286</v>
      </c>
      <c r="S34" s="3" t="s">
        <v>283</v>
      </c>
      <c r="T34" s="10" t="s">
        <v>281</v>
      </c>
      <c r="U34" s="11" t="s">
        <v>276</v>
      </c>
      <c r="V34" s="12" t="s">
        <v>51</v>
      </c>
      <c r="W34" s="11" t="s">
        <v>194</v>
      </c>
      <c r="X34" s="3" t="s">
        <v>291</v>
      </c>
      <c r="Y34" s="3" t="s">
        <v>418</v>
      </c>
    </row>
    <row r="35" spans="1:25" x14ac:dyDescent="0.25">
      <c r="A35" s="3" t="s">
        <v>310</v>
      </c>
      <c r="B35" s="3" t="s">
        <v>357</v>
      </c>
      <c r="C35" s="3" t="s">
        <v>289</v>
      </c>
      <c r="D35" s="6"/>
      <c r="E35" s="3" t="s">
        <v>284</v>
      </c>
      <c r="F35" s="3" t="s">
        <v>371</v>
      </c>
      <c r="G35" s="3" t="s">
        <v>140</v>
      </c>
      <c r="H35" s="3" t="s">
        <v>281</v>
      </c>
      <c r="I35" s="3" t="s">
        <v>277</v>
      </c>
      <c r="J35" s="3" t="s">
        <v>299</v>
      </c>
      <c r="K35" s="3" t="s">
        <v>660</v>
      </c>
      <c r="L35" s="3" t="s">
        <v>486</v>
      </c>
      <c r="M35" s="3" t="s">
        <v>281</v>
      </c>
      <c r="N35" s="3" t="s">
        <v>665</v>
      </c>
      <c r="O35" s="3" t="s">
        <v>508</v>
      </c>
      <c r="P35" s="3" t="s">
        <v>283</v>
      </c>
      <c r="Q35" s="3" t="s">
        <v>69</v>
      </c>
      <c r="R35" s="3" t="s">
        <v>194</v>
      </c>
      <c r="S35" s="3" t="s">
        <v>285</v>
      </c>
      <c r="T35" s="10" t="s">
        <v>282</v>
      </c>
      <c r="U35" s="11" t="s">
        <v>598</v>
      </c>
      <c r="V35" s="12" t="s">
        <v>74</v>
      </c>
      <c r="W35" s="11" t="s">
        <v>508</v>
      </c>
      <c r="X35" s="3" t="s">
        <v>298</v>
      </c>
      <c r="Y35" s="3" t="s">
        <v>12</v>
      </c>
    </row>
    <row r="36" spans="1:25" x14ac:dyDescent="0.25">
      <c r="A36" s="3" t="s">
        <v>71</v>
      </c>
      <c r="B36" s="3" t="s">
        <v>360</v>
      </c>
      <c r="C36" s="3" t="s">
        <v>298</v>
      </c>
      <c r="D36" s="6"/>
      <c r="E36" s="3" t="s">
        <v>201</v>
      </c>
      <c r="F36" s="3" t="s">
        <v>373</v>
      </c>
      <c r="G36" s="3" t="s">
        <v>390</v>
      </c>
      <c r="H36" s="3" t="s">
        <v>282</v>
      </c>
      <c r="I36" s="3" t="s">
        <v>278</v>
      </c>
      <c r="J36" s="3" t="s">
        <v>463</v>
      </c>
      <c r="K36" s="3" t="s">
        <v>292</v>
      </c>
      <c r="L36" s="3" t="s">
        <v>205</v>
      </c>
      <c r="M36" s="3" t="s">
        <v>283</v>
      </c>
      <c r="N36" s="3" t="s">
        <v>551</v>
      </c>
      <c r="O36" s="3" t="s">
        <v>660</v>
      </c>
      <c r="P36" s="3" t="s">
        <v>284</v>
      </c>
      <c r="Q36" s="3" t="s">
        <v>280</v>
      </c>
      <c r="R36" s="3" t="s">
        <v>508</v>
      </c>
      <c r="S36" s="3" t="s">
        <v>486</v>
      </c>
      <c r="T36" s="10" t="s">
        <v>283</v>
      </c>
      <c r="U36" s="11" t="s">
        <v>274</v>
      </c>
      <c r="V36" s="12" t="s">
        <v>75</v>
      </c>
      <c r="W36" s="11" t="s">
        <v>289</v>
      </c>
      <c r="X36" s="3" t="s">
        <v>305</v>
      </c>
      <c r="Y36" s="3" t="s">
        <v>241</v>
      </c>
    </row>
    <row r="37" spans="1:25" x14ac:dyDescent="0.25">
      <c r="A37" s="3" t="s">
        <v>74</v>
      </c>
      <c r="B37" s="3" t="s">
        <v>253</v>
      </c>
      <c r="C37" s="3" t="s">
        <v>307</v>
      </c>
      <c r="D37" s="6"/>
      <c r="E37" s="3" t="s">
        <v>190</v>
      </c>
      <c r="F37" s="3" t="s">
        <v>133</v>
      </c>
      <c r="G37" s="3" t="s">
        <v>60</v>
      </c>
      <c r="H37" s="3" t="s">
        <v>284</v>
      </c>
      <c r="I37" s="3" t="s">
        <v>280</v>
      </c>
      <c r="J37" s="3" t="s">
        <v>306</v>
      </c>
      <c r="K37" s="3" t="s">
        <v>295</v>
      </c>
      <c r="L37" s="3" t="s">
        <v>194</v>
      </c>
      <c r="M37" s="3" t="s">
        <v>284</v>
      </c>
      <c r="N37" s="3" t="s">
        <v>660</v>
      </c>
      <c r="O37" s="3" t="s">
        <v>289</v>
      </c>
      <c r="P37" s="3" t="s">
        <v>286</v>
      </c>
      <c r="Q37" s="3" t="s">
        <v>283</v>
      </c>
      <c r="R37" s="3" t="s">
        <v>660</v>
      </c>
      <c r="S37" s="3" t="s">
        <v>202</v>
      </c>
      <c r="T37" s="10" t="s">
        <v>284</v>
      </c>
      <c r="U37" s="11" t="s">
        <v>279</v>
      </c>
      <c r="V37" s="12" t="s">
        <v>214</v>
      </c>
      <c r="W37" s="11" t="s">
        <v>292</v>
      </c>
      <c r="X37" s="3" t="s">
        <v>308</v>
      </c>
      <c r="Y37" s="3" t="s">
        <v>193</v>
      </c>
    </row>
    <row r="38" spans="1:25" x14ac:dyDescent="0.25">
      <c r="A38" s="3" t="s">
        <v>317</v>
      </c>
      <c r="B38" s="3" t="s">
        <v>361</v>
      </c>
      <c r="C38" s="3" t="s">
        <v>308</v>
      </c>
      <c r="D38" s="6"/>
      <c r="E38" s="3" t="s">
        <v>202</v>
      </c>
      <c r="F38" s="3" t="s">
        <v>374</v>
      </c>
      <c r="G38" s="3" t="s">
        <v>248</v>
      </c>
      <c r="H38" s="3" t="s">
        <v>435</v>
      </c>
      <c r="I38" s="3" t="s">
        <v>282</v>
      </c>
      <c r="J38" s="3" t="s">
        <v>307</v>
      </c>
      <c r="K38" s="3" t="s">
        <v>298</v>
      </c>
      <c r="L38" s="3" t="s">
        <v>508</v>
      </c>
      <c r="M38" s="3" t="s">
        <v>473</v>
      </c>
      <c r="N38" s="3" t="s">
        <v>290</v>
      </c>
      <c r="O38" s="3" t="s">
        <v>290</v>
      </c>
      <c r="P38" s="3" t="s">
        <v>202</v>
      </c>
      <c r="Q38" s="3" t="s">
        <v>284</v>
      </c>
      <c r="R38" s="3" t="s">
        <v>200</v>
      </c>
      <c r="S38" s="3" t="s">
        <v>287</v>
      </c>
      <c r="T38" s="10" t="s">
        <v>285</v>
      </c>
      <c r="U38" s="11" t="s">
        <v>280</v>
      </c>
      <c r="V38" s="12" t="s">
        <v>207</v>
      </c>
      <c r="W38" s="11" t="s">
        <v>611</v>
      </c>
      <c r="X38" s="3" t="s">
        <v>626</v>
      </c>
      <c r="Y38" s="3" t="s">
        <v>62</v>
      </c>
    </row>
    <row r="39" spans="1:25" x14ac:dyDescent="0.25">
      <c r="A39" s="3" t="s">
        <v>318</v>
      </c>
      <c r="B39" s="3" t="s">
        <v>125</v>
      </c>
      <c r="C39" s="3" t="s">
        <v>73</v>
      </c>
      <c r="D39" s="6"/>
      <c r="E39" s="3" t="s">
        <v>473</v>
      </c>
      <c r="F39" s="3" t="s">
        <v>218</v>
      </c>
      <c r="G39" s="3" t="s">
        <v>245</v>
      </c>
      <c r="H39" s="3" t="s">
        <v>205</v>
      </c>
      <c r="I39" s="3" t="s">
        <v>284</v>
      </c>
      <c r="J39" s="3" t="s">
        <v>308</v>
      </c>
      <c r="K39" s="3" t="s">
        <v>200</v>
      </c>
      <c r="L39" s="3" t="s">
        <v>665</v>
      </c>
      <c r="M39" s="3" t="s">
        <v>205</v>
      </c>
      <c r="N39" s="3" t="s">
        <v>292</v>
      </c>
      <c r="O39" s="3" t="s">
        <v>292</v>
      </c>
      <c r="P39" s="3" t="s">
        <v>287</v>
      </c>
      <c r="Q39" s="3" t="s">
        <v>285</v>
      </c>
      <c r="R39" s="3" t="s">
        <v>564</v>
      </c>
      <c r="S39" s="3" t="s">
        <v>205</v>
      </c>
      <c r="T39" s="10" t="s">
        <v>201</v>
      </c>
      <c r="U39" s="11" t="s">
        <v>282</v>
      </c>
      <c r="V39" s="12" t="s">
        <v>82</v>
      </c>
      <c r="W39" s="11" t="s">
        <v>200</v>
      </c>
      <c r="X39" s="3" t="s">
        <v>312</v>
      </c>
      <c r="Y39" s="3" t="s">
        <v>69</v>
      </c>
    </row>
    <row r="40" spans="1:25" x14ac:dyDescent="0.25">
      <c r="A40" s="3" t="s">
        <v>83</v>
      </c>
      <c r="B40" s="3" t="s">
        <v>57</v>
      </c>
      <c r="C40" s="3" t="s">
        <v>74</v>
      </c>
      <c r="D40" s="6"/>
      <c r="E40" s="3" t="s">
        <v>205</v>
      </c>
      <c r="F40" s="3" t="s">
        <v>380</v>
      </c>
      <c r="G40" s="3" t="s">
        <v>397</v>
      </c>
      <c r="H40" s="3" t="s">
        <v>194</v>
      </c>
      <c r="I40" s="3" t="s">
        <v>201</v>
      </c>
      <c r="J40" s="3" t="s">
        <v>311</v>
      </c>
      <c r="K40" s="3" t="s">
        <v>539</v>
      </c>
      <c r="L40" s="3" t="s">
        <v>551</v>
      </c>
      <c r="M40" s="3" t="s">
        <v>662</v>
      </c>
      <c r="N40" s="3" t="s">
        <v>293</v>
      </c>
      <c r="O40" s="3" t="s">
        <v>294</v>
      </c>
      <c r="P40" s="3" t="s">
        <v>205</v>
      </c>
      <c r="Q40" s="3" t="s">
        <v>435</v>
      </c>
      <c r="R40" s="3" t="s">
        <v>307</v>
      </c>
      <c r="S40" s="3" t="s">
        <v>194</v>
      </c>
      <c r="T40" s="10" t="s">
        <v>435</v>
      </c>
      <c r="U40" s="11" t="s">
        <v>283</v>
      </c>
      <c r="V40" s="12" t="s">
        <v>320</v>
      </c>
      <c r="W40" s="11" t="s">
        <v>303</v>
      </c>
      <c r="X40" s="3" t="s">
        <v>66</v>
      </c>
      <c r="Y40" s="3" t="s">
        <v>66</v>
      </c>
    </row>
    <row r="41" spans="1:25" x14ac:dyDescent="0.25">
      <c r="A41" s="3" t="s">
        <v>84</v>
      </c>
      <c r="B41" s="3" t="s">
        <v>15</v>
      </c>
      <c r="C41" s="3" t="s">
        <v>75</v>
      </c>
      <c r="D41" s="6"/>
      <c r="E41" s="3" t="s">
        <v>194</v>
      </c>
      <c r="F41" s="3" t="s">
        <v>663</v>
      </c>
      <c r="G41" s="3" t="s">
        <v>157</v>
      </c>
      <c r="H41" s="3" t="s">
        <v>661</v>
      </c>
      <c r="I41" s="3" t="s">
        <v>202</v>
      </c>
      <c r="J41" s="3" t="s">
        <v>314</v>
      </c>
      <c r="K41" s="3" t="s">
        <v>307</v>
      </c>
      <c r="L41" s="3" t="s">
        <v>660</v>
      </c>
      <c r="M41" s="3" t="s">
        <v>194</v>
      </c>
      <c r="N41" s="3" t="s">
        <v>495</v>
      </c>
      <c r="O41" s="3" t="s">
        <v>298</v>
      </c>
      <c r="P41" s="3" t="s">
        <v>474</v>
      </c>
      <c r="Q41" s="3" t="s">
        <v>202</v>
      </c>
      <c r="R41" s="3" t="s">
        <v>308</v>
      </c>
      <c r="S41" s="3" t="s">
        <v>508</v>
      </c>
      <c r="T41" s="10" t="s">
        <v>286</v>
      </c>
      <c r="U41" s="11" t="s">
        <v>284</v>
      </c>
      <c r="V41" s="12" t="s">
        <v>96</v>
      </c>
      <c r="W41" s="11" t="s">
        <v>539</v>
      </c>
      <c r="X41" s="17" t="s">
        <v>577</v>
      </c>
      <c r="Y41" s="3" t="s">
        <v>470</v>
      </c>
    </row>
    <row r="42" spans="1:25" x14ac:dyDescent="0.25">
      <c r="A42" s="3" t="s">
        <v>320</v>
      </c>
      <c r="B42" s="3" t="s">
        <v>381</v>
      </c>
      <c r="C42" s="3" t="s">
        <v>76</v>
      </c>
      <c r="D42" s="6"/>
      <c r="E42" s="3" t="s">
        <v>661</v>
      </c>
      <c r="F42" s="3" t="s">
        <v>136</v>
      </c>
      <c r="G42" s="3" t="s">
        <v>402</v>
      </c>
      <c r="H42" s="3" t="s">
        <v>292</v>
      </c>
      <c r="I42" s="3" t="s">
        <v>287</v>
      </c>
      <c r="J42" s="3" t="s">
        <v>72</v>
      </c>
      <c r="K42" s="3" t="s">
        <v>308</v>
      </c>
      <c r="L42" s="3" t="s">
        <v>290</v>
      </c>
      <c r="M42" s="3" t="s">
        <v>508</v>
      </c>
      <c r="N42" s="3" t="s">
        <v>294</v>
      </c>
      <c r="O42" s="3" t="s">
        <v>200</v>
      </c>
      <c r="P42" s="3" t="s">
        <v>194</v>
      </c>
      <c r="Q42" s="3" t="s">
        <v>473</v>
      </c>
      <c r="R42" s="3" t="s">
        <v>310</v>
      </c>
      <c r="S42" s="3" t="s">
        <v>665</v>
      </c>
      <c r="T42" s="10" t="s">
        <v>202</v>
      </c>
      <c r="U42" s="11" t="s">
        <v>285</v>
      </c>
      <c r="V42" s="12" t="s">
        <v>100</v>
      </c>
      <c r="W42" s="11" t="s">
        <v>307</v>
      </c>
      <c r="X42" s="3" t="s">
        <v>610</v>
      </c>
      <c r="Y42" s="3" t="s">
        <v>574</v>
      </c>
    </row>
    <row r="43" spans="1:25" x14ac:dyDescent="0.25">
      <c r="A43" s="3" t="s">
        <v>89</v>
      </c>
      <c r="B43" s="3" t="s">
        <v>390</v>
      </c>
      <c r="C43" s="3" t="s">
        <v>207</v>
      </c>
      <c r="D43" s="6"/>
      <c r="E43" s="3" t="s">
        <v>289</v>
      </c>
      <c r="F43" s="3" t="s">
        <v>390</v>
      </c>
      <c r="G43" s="3" t="s">
        <v>160</v>
      </c>
      <c r="H43" s="3" t="s">
        <v>293</v>
      </c>
      <c r="I43" s="3" t="s">
        <v>205</v>
      </c>
      <c r="J43" s="3" t="s">
        <v>74</v>
      </c>
      <c r="K43" s="3" t="s">
        <v>310</v>
      </c>
      <c r="L43" s="3" t="s">
        <v>292</v>
      </c>
      <c r="M43" s="3" t="s">
        <v>660</v>
      </c>
      <c r="N43" s="3" t="s">
        <v>494</v>
      </c>
      <c r="O43" s="3" t="s">
        <v>303</v>
      </c>
      <c r="P43" s="3" t="s">
        <v>508</v>
      </c>
      <c r="Q43" s="3" t="s">
        <v>205</v>
      </c>
      <c r="R43" s="3" t="s">
        <v>510</v>
      </c>
      <c r="S43" s="3" t="s">
        <v>660</v>
      </c>
      <c r="T43" s="10" t="s">
        <v>205</v>
      </c>
      <c r="U43" s="11" t="s">
        <v>205</v>
      </c>
      <c r="V43" s="12" t="s">
        <v>346</v>
      </c>
      <c r="W43" s="11" t="s">
        <v>308</v>
      </c>
      <c r="X43" s="3" t="s">
        <v>72</v>
      </c>
      <c r="Y43" s="3" t="s">
        <v>279</v>
      </c>
    </row>
    <row r="44" spans="1:25" x14ac:dyDescent="0.25">
      <c r="A44" s="3" t="s">
        <v>196</v>
      </c>
      <c r="B44" s="3" t="s">
        <v>252</v>
      </c>
      <c r="C44" s="3" t="s">
        <v>318</v>
      </c>
      <c r="D44" s="6"/>
      <c r="E44" s="3" t="s">
        <v>292</v>
      </c>
      <c r="F44" s="3" t="s">
        <v>144</v>
      </c>
      <c r="G44" s="3" t="s">
        <v>166</v>
      </c>
      <c r="H44" s="3" t="s">
        <v>298</v>
      </c>
      <c r="I44" s="3" t="s">
        <v>474</v>
      </c>
      <c r="J44" s="3" t="s">
        <v>82</v>
      </c>
      <c r="K44" s="3" t="s">
        <v>311</v>
      </c>
      <c r="L44" s="3" t="s">
        <v>291</v>
      </c>
      <c r="M44" s="3" t="s">
        <v>290</v>
      </c>
      <c r="N44" s="3" t="s">
        <v>298</v>
      </c>
      <c r="O44" s="3" t="s">
        <v>539</v>
      </c>
      <c r="P44" s="3" t="s">
        <v>665</v>
      </c>
      <c r="Q44" s="3" t="s">
        <v>662</v>
      </c>
      <c r="R44" s="3" t="s">
        <v>317</v>
      </c>
      <c r="S44" s="3" t="s">
        <v>289</v>
      </c>
      <c r="T44" s="10" t="s">
        <v>194</v>
      </c>
      <c r="U44" s="11" t="s">
        <v>508</v>
      </c>
      <c r="V44" s="12" t="s">
        <v>109</v>
      </c>
      <c r="W44" s="11" t="s">
        <v>310</v>
      </c>
      <c r="X44" s="3" t="s">
        <v>74</v>
      </c>
      <c r="Y44" s="3" t="s">
        <v>294</v>
      </c>
    </row>
    <row r="45" spans="1:25" x14ac:dyDescent="0.25">
      <c r="A45" s="3" t="s">
        <v>175</v>
      </c>
      <c r="B45" s="3" t="s">
        <v>99</v>
      </c>
      <c r="C45" s="3" t="s">
        <v>82</v>
      </c>
      <c r="D45" s="6"/>
      <c r="E45" s="3" t="s">
        <v>293</v>
      </c>
      <c r="F45" s="3" t="s">
        <v>203</v>
      </c>
      <c r="G45" s="3" t="s">
        <v>424</v>
      </c>
      <c r="H45" s="3" t="s">
        <v>306</v>
      </c>
      <c r="I45" s="3" t="s">
        <v>194</v>
      </c>
      <c r="J45" s="3" t="s">
        <v>89</v>
      </c>
      <c r="K45" s="3" t="s">
        <v>68</v>
      </c>
      <c r="L45" s="3" t="s">
        <v>294</v>
      </c>
      <c r="M45" s="3" t="s">
        <v>294</v>
      </c>
      <c r="N45" s="3" t="s">
        <v>299</v>
      </c>
      <c r="O45" s="3" t="s">
        <v>307</v>
      </c>
      <c r="P45" s="3" t="s">
        <v>660</v>
      </c>
      <c r="Q45" s="3" t="s">
        <v>508</v>
      </c>
      <c r="R45" s="3" t="s">
        <v>320</v>
      </c>
      <c r="S45" s="3" t="s">
        <v>290</v>
      </c>
      <c r="T45" s="10" t="s">
        <v>508</v>
      </c>
      <c r="U45" s="11" t="s">
        <v>665</v>
      </c>
      <c r="V45" s="12" t="s">
        <v>358</v>
      </c>
      <c r="W45" s="11" t="s">
        <v>311</v>
      </c>
      <c r="X45" s="3" t="s">
        <v>77</v>
      </c>
      <c r="Y45" s="3" t="s">
        <v>330</v>
      </c>
    </row>
    <row r="46" spans="1:25" x14ac:dyDescent="0.25">
      <c r="A46" s="3" t="s">
        <v>347</v>
      </c>
      <c r="B46" s="3" t="s">
        <v>203</v>
      </c>
      <c r="C46" s="3" t="s">
        <v>89</v>
      </c>
      <c r="D46" s="6"/>
      <c r="E46" s="3" t="s">
        <v>298</v>
      </c>
      <c r="F46" s="3" t="s">
        <v>60</v>
      </c>
      <c r="G46" s="3" t="s">
        <v>426</v>
      </c>
      <c r="H46" s="3" t="s">
        <v>307</v>
      </c>
      <c r="I46" s="3" t="s">
        <v>289</v>
      </c>
      <c r="J46" s="3" t="s">
        <v>323</v>
      </c>
      <c r="K46" s="3" t="s">
        <v>145</v>
      </c>
      <c r="L46" s="3" t="s">
        <v>298</v>
      </c>
      <c r="M46" s="3" t="s">
        <v>298</v>
      </c>
      <c r="N46" s="3" t="s">
        <v>200</v>
      </c>
      <c r="O46" s="3" t="s">
        <v>308</v>
      </c>
      <c r="P46" s="3" t="s">
        <v>290</v>
      </c>
      <c r="Q46" s="3" t="s">
        <v>290</v>
      </c>
      <c r="R46" s="3" t="s">
        <v>335</v>
      </c>
      <c r="S46" s="3" t="s">
        <v>292</v>
      </c>
      <c r="T46" s="10" t="s">
        <v>660</v>
      </c>
      <c r="U46" s="11" t="s">
        <v>660</v>
      </c>
      <c r="V46" s="12" t="s">
        <v>215</v>
      </c>
      <c r="W46" s="11" t="s">
        <v>67</v>
      </c>
      <c r="X46" s="3" t="s">
        <v>317</v>
      </c>
      <c r="Y46" s="3" t="s">
        <v>546</v>
      </c>
    </row>
    <row r="47" spans="1:25" x14ac:dyDescent="0.25">
      <c r="A47" s="3" t="s">
        <v>346</v>
      </c>
      <c r="B47" s="3" t="s">
        <v>60</v>
      </c>
      <c r="C47" s="3" t="s">
        <v>196</v>
      </c>
      <c r="D47" s="6"/>
      <c r="E47" s="3" t="s">
        <v>479</v>
      </c>
      <c r="F47" s="3" t="s">
        <v>394</v>
      </c>
      <c r="G47" s="16"/>
      <c r="H47" s="3" t="s">
        <v>308</v>
      </c>
      <c r="I47" s="3" t="s">
        <v>290</v>
      </c>
      <c r="J47" s="3" t="s">
        <v>196</v>
      </c>
      <c r="K47" s="3" t="s">
        <v>71</v>
      </c>
      <c r="L47" s="3" t="s">
        <v>200</v>
      </c>
      <c r="M47" s="3" t="s">
        <v>303</v>
      </c>
      <c r="N47" s="3" t="s">
        <v>539</v>
      </c>
      <c r="O47" s="3" t="s">
        <v>311</v>
      </c>
      <c r="P47" s="3" t="s">
        <v>292</v>
      </c>
      <c r="Q47" s="3" t="s">
        <v>556</v>
      </c>
      <c r="R47" s="3" t="s">
        <v>338</v>
      </c>
      <c r="S47" s="3" t="s">
        <v>294</v>
      </c>
      <c r="T47" s="10" t="s">
        <v>289</v>
      </c>
      <c r="U47" s="11" t="s">
        <v>292</v>
      </c>
      <c r="V47" s="12" t="s">
        <v>351</v>
      </c>
      <c r="W47" s="11" t="s">
        <v>577</v>
      </c>
      <c r="X47" s="3" t="s">
        <v>321</v>
      </c>
      <c r="Y47" s="3" t="s">
        <v>48</v>
      </c>
    </row>
    <row r="48" spans="1:25" x14ac:dyDescent="0.25">
      <c r="A48" s="3" t="s">
        <v>101</v>
      </c>
      <c r="B48" s="3" t="s">
        <v>188</v>
      </c>
      <c r="C48" s="3" t="s">
        <v>90</v>
      </c>
      <c r="D48" s="6"/>
      <c r="E48" s="3" t="s">
        <v>306</v>
      </c>
      <c r="F48" s="3" t="s">
        <v>397</v>
      </c>
      <c r="G48" s="16"/>
      <c r="H48" s="3" t="s">
        <v>313</v>
      </c>
      <c r="I48" s="3" t="s">
        <v>292</v>
      </c>
      <c r="J48" s="3" t="s">
        <v>94</v>
      </c>
      <c r="K48" s="3" t="s">
        <v>510</v>
      </c>
      <c r="L48" s="3" t="s">
        <v>301</v>
      </c>
      <c r="M48" s="3" t="s">
        <v>307</v>
      </c>
      <c r="N48" s="3" t="s">
        <v>307</v>
      </c>
      <c r="O48" s="3" t="s">
        <v>213</v>
      </c>
      <c r="P48" s="3" t="s">
        <v>293</v>
      </c>
      <c r="Q48" s="3" t="s">
        <v>295</v>
      </c>
      <c r="R48" s="3" t="s">
        <v>323</v>
      </c>
      <c r="S48" s="3" t="s">
        <v>584</v>
      </c>
      <c r="T48" s="10" t="s">
        <v>292</v>
      </c>
      <c r="U48" s="11" t="s">
        <v>291</v>
      </c>
      <c r="V48" s="12" t="s">
        <v>355</v>
      </c>
      <c r="W48" s="11" t="s">
        <v>610</v>
      </c>
      <c r="X48" s="3" t="s">
        <v>331</v>
      </c>
      <c r="Y48" s="3" t="s">
        <v>272</v>
      </c>
    </row>
    <row r="49" spans="1:25" x14ac:dyDescent="0.25">
      <c r="A49" s="3" t="s">
        <v>543</v>
      </c>
      <c r="B49" s="3" t="s">
        <v>156</v>
      </c>
      <c r="C49" s="3" t="s">
        <v>96</v>
      </c>
      <c r="D49" s="16"/>
      <c r="E49" s="3" t="s">
        <v>307</v>
      </c>
      <c r="F49" s="3" t="s">
        <v>549</v>
      </c>
      <c r="G49" s="16"/>
      <c r="H49" s="3" t="s">
        <v>64</v>
      </c>
      <c r="I49" s="3" t="s">
        <v>293</v>
      </c>
      <c r="J49" s="3" t="s">
        <v>96</v>
      </c>
      <c r="K49" s="3" t="s">
        <v>75</v>
      </c>
      <c r="L49" s="3" t="s">
        <v>303</v>
      </c>
      <c r="M49" s="3" t="s">
        <v>308</v>
      </c>
      <c r="N49" s="3" t="s">
        <v>308</v>
      </c>
      <c r="O49" s="3" t="s">
        <v>68</v>
      </c>
      <c r="P49" s="3" t="s">
        <v>298</v>
      </c>
      <c r="Q49" s="3" t="s">
        <v>298</v>
      </c>
      <c r="R49" s="3" t="s">
        <v>330</v>
      </c>
      <c r="S49" s="3" t="s">
        <v>298</v>
      </c>
      <c r="T49" s="10" t="s">
        <v>584</v>
      </c>
      <c r="U49" s="11" t="s">
        <v>595</v>
      </c>
      <c r="V49" s="12" t="s">
        <v>360</v>
      </c>
      <c r="W49" s="11" t="s">
        <v>74</v>
      </c>
      <c r="X49" s="3" t="s">
        <v>333</v>
      </c>
      <c r="Y49" s="3" t="s">
        <v>511</v>
      </c>
    </row>
    <row r="50" spans="1:25" x14ac:dyDescent="0.25">
      <c r="A50" s="3" t="s">
        <v>106</v>
      </c>
      <c r="B50" s="3" t="s">
        <v>9</v>
      </c>
      <c r="C50" s="3" t="s">
        <v>347</v>
      </c>
      <c r="D50" s="6"/>
      <c r="E50" s="3" t="s">
        <v>308</v>
      </c>
      <c r="F50" s="3" t="s">
        <v>157</v>
      </c>
      <c r="G50" s="6"/>
      <c r="H50" s="3" t="s">
        <v>145</v>
      </c>
      <c r="I50" s="3" t="s">
        <v>298</v>
      </c>
      <c r="J50" s="3" t="s">
        <v>97</v>
      </c>
      <c r="K50" s="3" t="s">
        <v>214</v>
      </c>
      <c r="L50" s="3" t="s">
        <v>307</v>
      </c>
      <c r="M50" s="3" t="s">
        <v>310</v>
      </c>
      <c r="N50" s="3" t="s">
        <v>313</v>
      </c>
      <c r="O50" s="3" t="s">
        <v>51</v>
      </c>
      <c r="P50" s="3" t="s">
        <v>299</v>
      </c>
      <c r="Q50" s="3" t="s">
        <v>200</v>
      </c>
      <c r="R50" s="3" t="s">
        <v>91</v>
      </c>
      <c r="S50" s="3" t="s">
        <v>200</v>
      </c>
      <c r="T50" s="10" t="s">
        <v>449</v>
      </c>
      <c r="U50" s="11" t="s">
        <v>464</v>
      </c>
      <c r="V50" s="12" t="s">
        <v>253</v>
      </c>
      <c r="W50" s="11" t="s">
        <v>511</v>
      </c>
      <c r="X50" s="3" t="s">
        <v>334</v>
      </c>
      <c r="Y50" s="3" t="s">
        <v>331</v>
      </c>
    </row>
    <row r="51" spans="1:25" x14ac:dyDescent="0.25">
      <c r="A51" s="3" t="s">
        <v>176</v>
      </c>
      <c r="B51" s="3" t="s">
        <v>422</v>
      </c>
      <c r="C51" s="3" t="s">
        <v>346</v>
      </c>
      <c r="D51" s="6"/>
      <c r="E51" s="3" t="s">
        <v>509</v>
      </c>
      <c r="F51" s="3" t="s">
        <v>402</v>
      </c>
      <c r="G51" s="6"/>
      <c r="H51" s="3" t="s">
        <v>71</v>
      </c>
      <c r="I51" s="3" t="s">
        <v>299</v>
      </c>
      <c r="J51" s="3" t="s">
        <v>100</v>
      </c>
      <c r="K51" s="3" t="s">
        <v>316</v>
      </c>
      <c r="L51" s="3" t="s">
        <v>308</v>
      </c>
      <c r="M51" s="3" t="s">
        <v>213</v>
      </c>
      <c r="N51" s="3" t="s">
        <v>64</v>
      </c>
      <c r="O51" s="3" t="s">
        <v>71</v>
      </c>
      <c r="P51" s="3" t="s">
        <v>200</v>
      </c>
      <c r="Q51" s="3" t="s">
        <v>303</v>
      </c>
      <c r="R51" s="3" t="s">
        <v>337</v>
      </c>
      <c r="S51" s="3" t="s">
        <v>303</v>
      </c>
      <c r="T51" s="10" t="s">
        <v>585</v>
      </c>
      <c r="U51" s="11" t="s">
        <v>298</v>
      </c>
      <c r="V51" s="12" t="s">
        <v>123</v>
      </c>
      <c r="W51" s="11" t="s">
        <v>77</v>
      </c>
      <c r="X51" s="3" t="s">
        <v>323</v>
      </c>
      <c r="Y51" s="3" t="s">
        <v>234</v>
      </c>
    </row>
    <row r="52" spans="1:25" x14ac:dyDescent="0.25">
      <c r="A52" s="3" t="s">
        <v>108</v>
      </c>
      <c r="B52" s="3" t="s">
        <v>433</v>
      </c>
      <c r="C52" s="3" t="s">
        <v>349</v>
      </c>
      <c r="D52" s="6"/>
      <c r="E52" s="3" t="s">
        <v>311</v>
      </c>
      <c r="F52" s="3" t="s">
        <v>160</v>
      </c>
      <c r="G52" s="16"/>
      <c r="H52" s="3" t="s">
        <v>73</v>
      </c>
      <c r="I52" s="3" t="s">
        <v>303</v>
      </c>
      <c r="J52" s="3" t="s">
        <v>346</v>
      </c>
      <c r="K52" s="3" t="s">
        <v>82</v>
      </c>
      <c r="L52" s="3" t="s">
        <v>310</v>
      </c>
      <c r="M52" s="3" t="s">
        <v>68</v>
      </c>
      <c r="N52" s="3" t="s">
        <v>213</v>
      </c>
      <c r="O52" s="3" t="s">
        <v>510</v>
      </c>
      <c r="P52" s="3" t="s">
        <v>300</v>
      </c>
      <c r="Q52" s="3" t="s">
        <v>479</v>
      </c>
      <c r="R52" s="3" t="s">
        <v>342</v>
      </c>
      <c r="S52" s="3" t="s">
        <v>539</v>
      </c>
      <c r="T52" s="10" t="s">
        <v>298</v>
      </c>
      <c r="U52" s="11" t="s">
        <v>301</v>
      </c>
      <c r="V52" s="12" t="s">
        <v>365</v>
      </c>
      <c r="W52" s="11" t="s">
        <v>317</v>
      </c>
      <c r="X52" s="3" t="s">
        <v>526</v>
      </c>
      <c r="Y52" s="3" t="s">
        <v>303</v>
      </c>
    </row>
    <row r="53" spans="1:25" x14ac:dyDescent="0.25">
      <c r="A53" s="3" t="s">
        <v>253</v>
      </c>
      <c r="B53" s="6"/>
      <c r="C53" s="3" t="s">
        <v>104</v>
      </c>
      <c r="D53" s="6"/>
      <c r="E53" s="3" t="s">
        <v>313</v>
      </c>
      <c r="F53" s="3" t="s">
        <v>254</v>
      </c>
      <c r="G53" s="6"/>
      <c r="H53" s="3" t="s">
        <v>315</v>
      </c>
      <c r="I53" s="3" t="s">
        <v>306</v>
      </c>
      <c r="J53" s="3" t="s">
        <v>349</v>
      </c>
      <c r="K53" s="3" t="s">
        <v>330</v>
      </c>
      <c r="L53" s="3" t="s">
        <v>311</v>
      </c>
      <c r="M53" s="3" t="s">
        <v>510</v>
      </c>
      <c r="N53" s="3" t="s">
        <v>314</v>
      </c>
      <c r="O53" s="3" t="s">
        <v>75</v>
      </c>
      <c r="P53" s="3" t="s">
        <v>539</v>
      </c>
      <c r="Q53" s="3" t="s">
        <v>539</v>
      </c>
      <c r="R53" s="3" t="s">
        <v>96</v>
      </c>
      <c r="S53" s="3" t="s">
        <v>307</v>
      </c>
      <c r="T53" s="10" t="s">
        <v>200</v>
      </c>
      <c r="U53" s="11" t="s">
        <v>308</v>
      </c>
      <c r="V53" s="12" t="s">
        <v>368</v>
      </c>
      <c r="W53" s="11" t="s">
        <v>318</v>
      </c>
      <c r="X53" s="3" t="s">
        <v>339</v>
      </c>
      <c r="Y53" s="3" t="s">
        <v>55</v>
      </c>
    </row>
    <row r="54" spans="1:25" x14ac:dyDescent="0.25">
      <c r="A54" s="3" t="s">
        <v>117</v>
      </c>
      <c r="B54" s="6"/>
      <c r="C54" s="3" t="s">
        <v>543</v>
      </c>
      <c r="D54" s="6"/>
      <c r="E54" s="3" t="s">
        <v>64</v>
      </c>
      <c r="F54" s="3" t="s">
        <v>423</v>
      </c>
      <c r="G54" s="6"/>
      <c r="H54" s="3" t="s">
        <v>316</v>
      </c>
      <c r="I54" s="3" t="s">
        <v>567</v>
      </c>
      <c r="J54" s="3" t="s">
        <v>104</v>
      </c>
      <c r="K54" s="3" t="s">
        <v>91</v>
      </c>
      <c r="L54" s="3" t="s">
        <v>312</v>
      </c>
      <c r="M54" s="3" t="s">
        <v>74</v>
      </c>
      <c r="N54" s="3" t="s">
        <v>51</v>
      </c>
      <c r="O54" s="3" t="s">
        <v>511</v>
      </c>
      <c r="P54" s="3" t="s">
        <v>307</v>
      </c>
      <c r="Q54" s="3" t="s">
        <v>307</v>
      </c>
      <c r="R54" s="3" t="s">
        <v>512</v>
      </c>
      <c r="S54" s="3" t="s">
        <v>308</v>
      </c>
      <c r="T54" s="10" t="s">
        <v>564</v>
      </c>
      <c r="U54" s="11" t="s">
        <v>310</v>
      </c>
      <c r="V54" s="12" t="s">
        <v>371</v>
      </c>
      <c r="W54" s="11" t="s">
        <v>84</v>
      </c>
      <c r="X54" s="3" t="s">
        <v>96</v>
      </c>
      <c r="Y54" s="3" t="s">
        <v>515</v>
      </c>
    </row>
    <row r="55" spans="1:25" x14ac:dyDescent="0.25">
      <c r="A55" s="3" t="s">
        <v>123</v>
      </c>
      <c r="B55" s="6"/>
      <c r="C55" s="3" t="s">
        <v>517</v>
      </c>
      <c r="D55" s="6"/>
      <c r="E55" s="3" t="s">
        <v>67</v>
      </c>
      <c r="F55" s="3" t="s">
        <v>420</v>
      </c>
      <c r="G55" s="6"/>
      <c r="H55" s="3" t="s">
        <v>317</v>
      </c>
      <c r="I55" s="3" t="s">
        <v>539</v>
      </c>
      <c r="J55" s="3" t="s">
        <v>54</v>
      </c>
      <c r="K55" s="3" t="s">
        <v>472</v>
      </c>
      <c r="L55" s="3" t="s">
        <v>213</v>
      </c>
      <c r="M55" s="3" t="s">
        <v>75</v>
      </c>
      <c r="N55" s="3" t="s">
        <v>73</v>
      </c>
      <c r="O55" s="3" t="s">
        <v>82</v>
      </c>
      <c r="P55" s="3" t="s">
        <v>308</v>
      </c>
      <c r="Q55" s="3" t="s">
        <v>308</v>
      </c>
      <c r="R55" s="3" t="s">
        <v>345</v>
      </c>
      <c r="S55" s="3" t="s">
        <v>309</v>
      </c>
      <c r="T55" s="10" t="s">
        <v>307</v>
      </c>
      <c r="U55" s="11" t="s">
        <v>311</v>
      </c>
      <c r="V55" s="12" t="s">
        <v>131</v>
      </c>
      <c r="W55" s="11" t="s">
        <v>331</v>
      </c>
      <c r="X55" s="3" t="s">
        <v>80</v>
      </c>
      <c r="Y55" s="3" t="s">
        <v>117</v>
      </c>
    </row>
    <row r="56" spans="1:25" x14ac:dyDescent="0.25">
      <c r="A56" s="3" t="s">
        <v>216</v>
      </c>
      <c r="B56" s="16"/>
      <c r="C56" s="3" t="s">
        <v>108</v>
      </c>
      <c r="D56" s="6"/>
      <c r="E56" s="3" t="s">
        <v>68</v>
      </c>
      <c r="F56" s="3" t="s">
        <v>519</v>
      </c>
      <c r="G56" s="16"/>
      <c r="H56" s="3" t="s">
        <v>82</v>
      </c>
      <c r="I56" s="3" t="s">
        <v>307</v>
      </c>
      <c r="J56" s="3" t="s">
        <v>106</v>
      </c>
      <c r="K56" s="3" t="s">
        <v>339</v>
      </c>
      <c r="L56" s="3" t="s">
        <v>68</v>
      </c>
      <c r="M56" s="3" t="s">
        <v>76</v>
      </c>
      <c r="N56" s="3" t="s">
        <v>75</v>
      </c>
      <c r="O56" s="3" t="s">
        <v>320</v>
      </c>
      <c r="P56" s="3" t="s">
        <v>311</v>
      </c>
      <c r="Q56" s="3" t="s">
        <v>310</v>
      </c>
      <c r="R56" s="3" t="s">
        <v>565</v>
      </c>
      <c r="S56" s="3" t="s">
        <v>310</v>
      </c>
      <c r="T56" s="10" t="s">
        <v>308</v>
      </c>
      <c r="U56" s="11" t="s">
        <v>312</v>
      </c>
      <c r="V56" s="12" t="s">
        <v>58</v>
      </c>
      <c r="W56" s="11" t="s">
        <v>334</v>
      </c>
      <c r="X56" s="3" t="s">
        <v>344</v>
      </c>
      <c r="Y56" s="3" t="s">
        <v>369</v>
      </c>
    </row>
    <row r="57" spans="1:25" x14ac:dyDescent="0.25">
      <c r="A57" s="3" t="s">
        <v>125</v>
      </c>
      <c r="B57" s="16"/>
      <c r="C57" s="3" t="s">
        <v>355</v>
      </c>
      <c r="D57" s="6"/>
      <c r="E57" s="3" t="s">
        <v>71</v>
      </c>
      <c r="F57" s="3" t="s">
        <v>451</v>
      </c>
      <c r="G57" s="16"/>
      <c r="H57" s="3" t="s">
        <v>84</v>
      </c>
      <c r="I57" s="3" t="s">
        <v>308</v>
      </c>
      <c r="J57" s="3" t="s">
        <v>517</v>
      </c>
      <c r="K57" s="3" t="s">
        <v>337</v>
      </c>
      <c r="L57" s="3" t="s">
        <v>314</v>
      </c>
      <c r="M57" s="3" t="s">
        <v>53</v>
      </c>
      <c r="N57" s="3" t="s">
        <v>214</v>
      </c>
      <c r="O57" s="3" t="s">
        <v>89</v>
      </c>
      <c r="P57" s="3" t="s">
        <v>312</v>
      </c>
      <c r="Q57" s="3" t="s">
        <v>311</v>
      </c>
      <c r="R57" s="3" t="s">
        <v>448</v>
      </c>
      <c r="S57" s="3" t="s">
        <v>311</v>
      </c>
      <c r="T57" s="10" t="s">
        <v>311</v>
      </c>
      <c r="U57" s="11" t="s">
        <v>588</v>
      </c>
      <c r="V57" s="12" t="s">
        <v>380</v>
      </c>
      <c r="W57" s="11" t="s">
        <v>323</v>
      </c>
      <c r="X57" s="3" t="s">
        <v>347</v>
      </c>
      <c r="Y57" s="5" t="s">
        <v>52</v>
      </c>
    </row>
    <row r="58" spans="1:25" x14ac:dyDescent="0.25">
      <c r="A58" s="3" t="s">
        <v>365</v>
      </c>
      <c r="B58" s="6"/>
      <c r="C58" s="3" t="s">
        <v>356</v>
      </c>
      <c r="D58" s="6"/>
      <c r="E58" s="3" t="s">
        <v>72</v>
      </c>
      <c r="F58" s="3" t="s">
        <v>129</v>
      </c>
      <c r="G58" s="6"/>
      <c r="H58" s="3" t="s">
        <v>320</v>
      </c>
      <c r="I58" s="3" t="s">
        <v>311</v>
      </c>
      <c r="J58" s="3" t="s">
        <v>215</v>
      </c>
      <c r="K58" s="3" t="s">
        <v>96</v>
      </c>
      <c r="L58" s="3" t="s">
        <v>71</v>
      </c>
      <c r="M58" s="3" t="s">
        <v>84</v>
      </c>
      <c r="N58" s="3" t="s">
        <v>316</v>
      </c>
      <c r="O58" s="3" t="s">
        <v>526</v>
      </c>
      <c r="P58" s="3" t="s">
        <v>313</v>
      </c>
      <c r="Q58" s="3" t="s">
        <v>313</v>
      </c>
      <c r="R58" s="3" t="s">
        <v>514</v>
      </c>
      <c r="S58" s="3" t="s">
        <v>312</v>
      </c>
      <c r="T58" s="10" t="s">
        <v>312</v>
      </c>
      <c r="U58" s="11" t="s">
        <v>313</v>
      </c>
      <c r="V58" s="12" t="s">
        <v>381</v>
      </c>
      <c r="W58" s="11" t="s">
        <v>617</v>
      </c>
      <c r="X58" s="3" t="s">
        <v>107</v>
      </c>
      <c r="Y58" s="3" t="s">
        <v>431</v>
      </c>
    </row>
    <row r="59" spans="1:25" x14ac:dyDescent="0.25">
      <c r="A59" s="3" t="s">
        <v>368</v>
      </c>
      <c r="B59" s="16"/>
      <c r="C59" s="3" t="s">
        <v>357</v>
      </c>
      <c r="D59" s="6"/>
      <c r="E59" s="3" t="s">
        <v>73</v>
      </c>
      <c r="F59" s="3" t="s">
        <v>228</v>
      </c>
      <c r="G59" s="16"/>
      <c r="H59" s="3" t="s">
        <v>89</v>
      </c>
      <c r="I59" s="3" t="s">
        <v>213</v>
      </c>
      <c r="J59" s="3" t="s">
        <v>357</v>
      </c>
      <c r="K59" s="3" t="s">
        <v>512</v>
      </c>
      <c r="L59" s="3" t="s">
        <v>510</v>
      </c>
      <c r="M59" s="3" t="s">
        <v>89</v>
      </c>
      <c r="N59" s="3" t="s">
        <v>317</v>
      </c>
      <c r="O59" s="3" t="s">
        <v>460</v>
      </c>
      <c r="P59" s="3" t="s">
        <v>68</v>
      </c>
      <c r="Q59" s="3" t="s">
        <v>64</v>
      </c>
      <c r="R59" s="3" t="s">
        <v>109</v>
      </c>
      <c r="S59" s="3" t="s">
        <v>313</v>
      </c>
      <c r="T59" s="10" t="s">
        <v>66</v>
      </c>
      <c r="U59" s="11" t="s">
        <v>66</v>
      </c>
      <c r="V59" s="12" t="s">
        <v>59</v>
      </c>
      <c r="W59" s="11" t="s">
        <v>328</v>
      </c>
      <c r="X59" s="3" t="s">
        <v>514</v>
      </c>
      <c r="Y59" s="3" t="s">
        <v>23</v>
      </c>
    </row>
    <row r="60" spans="1:25" x14ac:dyDescent="0.25">
      <c r="A60" s="3" t="s">
        <v>130</v>
      </c>
      <c r="B60" s="6"/>
      <c r="C60" s="3" t="s">
        <v>360</v>
      </c>
      <c r="D60" s="6"/>
      <c r="E60" s="3" t="s">
        <v>74</v>
      </c>
      <c r="F60" s="3" t="s">
        <v>426</v>
      </c>
      <c r="G60" s="6"/>
      <c r="H60" s="3" t="s">
        <v>335</v>
      </c>
      <c r="I60" s="3" t="s">
        <v>51</v>
      </c>
      <c r="J60" s="3" t="s">
        <v>360</v>
      </c>
      <c r="K60" s="3" t="s">
        <v>349</v>
      </c>
      <c r="L60" s="3" t="s">
        <v>75</v>
      </c>
      <c r="M60" s="3" t="s">
        <v>331</v>
      </c>
      <c r="N60" s="3" t="s">
        <v>82</v>
      </c>
      <c r="O60" s="3" t="s">
        <v>340</v>
      </c>
      <c r="P60" s="3" t="s">
        <v>51</v>
      </c>
      <c r="Q60" s="3" t="s">
        <v>67</v>
      </c>
      <c r="R60" s="3" t="s">
        <v>358</v>
      </c>
      <c r="S60" s="3" t="s">
        <v>213</v>
      </c>
      <c r="T60" s="10" t="s">
        <v>68</v>
      </c>
      <c r="U60" s="11" t="s">
        <v>145</v>
      </c>
      <c r="V60" s="12" t="s">
        <v>466</v>
      </c>
      <c r="W60" s="11" t="s">
        <v>330</v>
      </c>
      <c r="X60" s="3" t="s">
        <v>516</v>
      </c>
      <c r="Y60" s="3" t="s">
        <v>549</v>
      </c>
    </row>
    <row r="61" spans="1:25" x14ac:dyDescent="0.25">
      <c r="A61" s="3" t="s">
        <v>371</v>
      </c>
      <c r="B61" s="16"/>
      <c r="C61" s="3" t="s">
        <v>253</v>
      </c>
      <c r="D61" s="6"/>
      <c r="E61" s="3" t="s">
        <v>75</v>
      </c>
      <c r="F61" s="3" t="s">
        <v>430</v>
      </c>
      <c r="G61" s="16"/>
      <c r="H61" s="3" t="s">
        <v>323</v>
      </c>
      <c r="I61" s="3" t="s">
        <v>71</v>
      </c>
      <c r="J61" s="3" t="s">
        <v>253</v>
      </c>
      <c r="K61" s="3" t="s">
        <v>101</v>
      </c>
      <c r="L61" s="3" t="s">
        <v>207</v>
      </c>
      <c r="M61" s="3" t="s">
        <v>338</v>
      </c>
      <c r="N61" s="3" t="s">
        <v>320</v>
      </c>
      <c r="O61" s="3" t="s">
        <v>337</v>
      </c>
      <c r="P61" s="3" t="s">
        <v>71</v>
      </c>
      <c r="Q61" s="3" t="s">
        <v>68</v>
      </c>
      <c r="R61" s="3" t="s">
        <v>351</v>
      </c>
      <c r="S61" s="3" t="s">
        <v>66</v>
      </c>
      <c r="T61" s="10" t="s">
        <v>70</v>
      </c>
      <c r="U61" s="11" t="s">
        <v>71</v>
      </c>
      <c r="V61" s="12" t="s">
        <v>388</v>
      </c>
      <c r="W61" s="11" t="s">
        <v>337</v>
      </c>
      <c r="X61" s="3" t="s">
        <v>627</v>
      </c>
      <c r="Y61" s="3" t="s">
        <v>261</v>
      </c>
    </row>
    <row r="62" spans="1:25" x14ac:dyDescent="0.25">
      <c r="A62" s="3" t="s">
        <v>58</v>
      </c>
      <c r="B62" s="6"/>
      <c r="C62" s="3" t="s">
        <v>361</v>
      </c>
      <c r="D62" s="6"/>
      <c r="E62" s="3" t="s">
        <v>315</v>
      </c>
      <c r="F62" s="6"/>
      <c r="G62" s="6"/>
      <c r="H62" s="3" t="s">
        <v>336</v>
      </c>
      <c r="I62" s="3" t="s">
        <v>229</v>
      </c>
      <c r="J62" s="3" t="s">
        <v>118</v>
      </c>
      <c r="K62" s="3" t="s">
        <v>54</v>
      </c>
      <c r="L62" s="3" t="s">
        <v>317</v>
      </c>
      <c r="M62" s="3" t="s">
        <v>492</v>
      </c>
      <c r="N62" s="3" t="s">
        <v>89</v>
      </c>
      <c r="O62" s="3" t="s">
        <v>96</v>
      </c>
      <c r="P62" s="3" t="s">
        <v>74</v>
      </c>
      <c r="Q62" s="3" t="s">
        <v>510</v>
      </c>
      <c r="R62" s="3" t="s">
        <v>356</v>
      </c>
      <c r="S62" s="3" t="s">
        <v>68</v>
      </c>
      <c r="T62" s="10" t="s">
        <v>71</v>
      </c>
      <c r="U62" s="11" t="s">
        <v>74</v>
      </c>
      <c r="V62" s="12" t="s">
        <v>390</v>
      </c>
      <c r="W62" s="11" t="s">
        <v>95</v>
      </c>
      <c r="X62" s="3" t="s">
        <v>361</v>
      </c>
      <c r="Y62" s="3" t="s">
        <v>68</v>
      </c>
    </row>
    <row r="63" spans="1:25" x14ac:dyDescent="0.25">
      <c r="A63" s="3" t="s">
        <v>374</v>
      </c>
      <c r="B63" s="6"/>
      <c r="C63" s="3" t="s">
        <v>118</v>
      </c>
      <c r="D63" s="6"/>
      <c r="E63" s="3" t="s">
        <v>214</v>
      </c>
      <c r="F63" s="6"/>
      <c r="G63" s="6"/>
      <c r="H63" s="3" t="s">
        <v>337</v>
      </c>
      <c r="I63" s="3" t="s">
        <v>73</v>
      </c>
      <c r="J63" s="3" t="s">
        <v>57</v>
      </c>
      <c r="K63" s="3" t="s">
        <v>448</v>
      </c>
      <c r="L63" s="3" t="s">
        <v>485</v>
      </c>
      <c r="M63" s="3" t="s">
        <v>323</v>
      </c>
      <c r="N63" s="3" t="s">
        <v>334</v>
      </c>
      <c r="O63" s="3" t="s">
        <v>512</v>
      </c>
      <c r="P63" s="3" t="s">
        <v>75</v>
      </c>
      <c r="Q63" s="3" t="s">
        <v>73</v>
      </c>
      <c r="R63" s="3" t="s">
        <v>360</v>
      </c>
      <c r="S63" s="17" t="s">
        <v>577</v>
      </c>
      <c r="T63" s="10" t="s">
        <v>229</v>
      </c>
      <c r="U63" s="11" t="s">
        <v>75</v>
      </c>
      <c r="V63" s="12" t="s">
        <v>144</v>
      </c>
      <c r="W63" s="11" t="s">
        <v>96</v>
      </c>
      <c r="X63" s="3" t="s">
        <v>119</v>
      </c>
      <c r="Y63" s="3" t="s">
        <v>196</v>
      </c>
    </row>
    <row r="64" spans="1:25" x14ac:dyDescent="0.25">
      <c r="A64" s="3" t="s">
        <v>380</v>
      </c>
      <c r="B64" s="16"/>
      <c r="C64" s="3" t="s">
        <v>125</v>
      </c>
      <c r="D64" s="6"/>
      <c r="E64" s="3" t="s">
        <v>207</v>
      </c>
      <c r="F64" s="16"/>
      <c r="G64" s="16"/>
      <c r="H64" s="3" t="s">
        <v>146</v>
      </c>
      <c r="I64" s="3" t="s">
        <v>74</v>
      </c>
      <c r="J64" s="3" t="s">
        <v>371</v>
      </c>
      <c r="K64" s="3" t="s">
        <v>468</v>
      </c>
      <c r="L64" s="3" t="s">
        <v>82</v>
      </c>
      <c r="M64" s="3" t="s">
        <v>490</v>
      </c>
      <c r="N64" s="3" t="s">
        <v>323</v>
      </c>
      <c r="O64" s="3" t="s">
        <v>100</v>
      </c>
      <c r="P64" s="3" t="s">
        <v>207</v>
      </c>
      <c r="Q64" s="3" t="s">
        <v>74</v>
      </c>
      <c r="R64" s="3" t="s">
        <v>470</v>
      </c>
      <c r="S64" s="3" t="s">
        <v>570</v>
      </c>
      <c r="T64" s="10" t="s">
        <v>74</v>
      </c>
      <c r="U64" s="11" t="s">
        <v>511</v>
      </c>
      <c r="V64" s="12" t="s">
        <v>602</v>
      </c>
      <c r="W64" s="11" t="s">
        <v>100</v>
      </c>
      <c r="X64" s="3" t="s">
        <v>122</v>
      </c>
      <c r="Y64" s="3" t="s">
        <v>337</v>
      </c>
    </row>
    <row r="65" spans="1:25" x14ac:dyDescent="0.25">
      <c r="A65" s="3" t="s">
        <v>381</v>
      </c>
      <c r="B65" s="6"/>
      <c r="C65" s="3" t="s">
        <v>365</v>
      </c>
      <c r="D65" s="6"/>
      <c r="E65" s="3" t="s">
        <v>82</v>
      </c>
      <c r="F65" s="6"/>
      <c r="G65" s="6"/>
      <c r="H65" s="3" t="s">
        <v>94</v>
      </c>
      <c r="I65" s="3" t="s">
        <v>75</v>
      </c>
      <c r="J65" s="3" t="s">
        <v>58</v>
      </c>
      <c r="K65" s="3" t="s">
        <v>469</v>
      </c>
      <c r="L65" s="3" t="s">
        <v>320</v>
      </c>
      <c r="M65" s="3" t="s">
        <v>330</v>
      </c>
      <c r="N65" s="3" t="s">
        <v>326</v>
      </c>
      <c r="O65" s="3" t="s">
        <v>346</v>
      </c>
      <c r="P65" s="3" t="s">
        <v>317</v>
      </c>
      <c r="Q65" s="3" t="s">
        <v>75</v>
      </c>
      <c r="R65" s="3" t="s">
        <v>253</v>
      </c>
      <c r="S65" s="3" t="s">
        <v>71</v>
      </c>
      <c r="T65" s="10" t="s">
        <v>75</v>
      </c>
      <c r="U65" s="11" t="s">
        <v>77</v>
      </c>
      <c r="V65" s="12" t="s">
        <v>60</v>
      </c>
      <c r="W65" s="11" t="s">
        <v>350</v>
      </c>
      <c r="X65" s="3" t="s">
        <v>365</v>
      </c>
      <c r="Y65" s="3" t="s">
        <v>394</v>
      </c>
    </row>
    <row r="66" spans="1:25" x14ac:dyDescent="0.25">
      <c r="A66" s="3" t="s">
        <v>383</v>
      </c>
      <c r="B66" s="6"/>
      <c r="C66" s="3" t="s">
        <v>217</v>
      </c>
      <c r="D66" s="6"/>
      <c r="E66" s="3" t="s">
        <v>84</v>
      </c>
      <c r="F66" s="6"/>
      <c r="G66" s="6"/>
      <c r="H66" s="3" t="s">
        <v>342</v>
      </c>
      <c r="I66" s="3" t="s">
        <v>82</v>
      </c>
      <c r="J66" s="3" t="s">
        <v>374</v>
      </c>
      <c r="K66" s="3" t="s">
        <v>514</v>
      </c>
      <c r="L66" s="3" t="s">
        <v>89</v>
      </c>
      <c r="M66" s="3" t="s">
        <v>337</v>
      </c>
      <c r="N66" s="3" t="s">
        <v>460</v>
      </c>
      <c r="O66" s="3" t="s">
        <v>349</v>
      </c>
      <c r="P66" s="3" t="s">
        <v>82</v>
      </c>
      <c r="Q66" s="3" t="s">
        <v>214</v>
      </c>
      <c r="R66" s="3" t="s">
        <v>119</v>
      </c>
      <c r="S66" s="3" t="s">
        <v>571</v>
      </c>
      <c r="T66" s="10" t="s">
        <v>511</v>
      </c>
      <c r="U66" s="11" t="s">
        <v>317</v>
      </c>
      <c r="V66" s="12" t="s">
        <v>397</v>
      </c>
      <c r="W66" s="11" t="s">
        <v>613</v>
      </c>
      <c r="X66" s="3" t="s">
        <v>130</v>
      </c>
      <c r="Y66" s="3" t="s">
        <v>243</v>
      </c>
    </row>
    <row r="67" spans="1:25" x14ac:dyDescent="0.25">
      <c r="A67" s="3" t="s">
        <v>385</v>
      </c>
      <c r="B67" s="6"/>
      <c r="C67" s="3" t="s">
        <v>368</v>
      </c>
      <c r="D67" s="6"/>
      <c r="E67" s="3" t="s">
        <v>320</v>
      </c>
      <c r="F67" s="6"/>
      <c r="G67" s="6"/>
      <c r="H67" s="3" t="s">
        <v>347</v>
      </c>
      <c r="I67" s="3" t="s">
        <v>84</v>
      </c>
      <c r="J67" s="3" t="s">
        <v>376</v>
      </c>
      <c r="K67" s="3" t="s">
        <v>109</v>
      </c>
      <c r="L67" s="3" t="s">
        <v>334</v>
      </c>
      <c r="M67" s="3" t="s">
        <v>342</v>
      </c>
      <c r="N67" s="3" t="s">
        <v>340</v>
      </c>
      <c r="O67" s="3" t="s">
        <v>104</v>
      </c>
      <c r="P67" s="3" t="s">
        <v>84</v>
      </c>
      <c r="Q67" s="3" t="s">
        <v>77</v>
      </c>
      <c r="R67" s="3" t="s">
        <v>123</v>
      </c>
      <c r="S67" s="3" t="s">
        <v>74</v>
      </c>
      <c r="T67" s="10" t="s">
        <v>317</v>
      </c>
      <c r="U67" s="11" t="s">
        <v>318</v>
      </c>
      <c r="V67" s="12" t="s">
        <v>157</v>
      </c>
      <c r="W67" s="11" t="s">
        <v>448</v>
      </c>
      <c r="X67" s="3" t="s">
        <v>131</v>
      </c>
      <c r="Y67" s="3" t="s">
        <v>29</v>
      </c>
    </row>
    <row r="68" spans="1:25" x14ac:dyDescent="0.25">
      <c r="A68" s="3" t="s">
        <v>136</v>
      </c>
      <c r="B68" s="16"/>
      <c r="C68" s="3" t="s">
        <v>15</v>
      </c>
      <c r="D68" s="6"/>
      <c r="E68" s="3" t="s">
        <v>89</v>
      </c>
      <c r="F68" s="16"/>
      <c r="G68" s="16"/>
      <c r="H68" s="3" t="s">
        <v>346</v>
      </c>
      <c r="I68" s="3" t="s">
        <v>89</v>
      </c>
      <c r="J68" s="3" t="s">
        <v>218</v>
      </c>
      <c r="K68" s="3" t="s">
        <v>358</v>
      </c>
      <c r="L68" s="3" t="s">
        <v>335</v>
      </c>
      <c r="M68" s="3" t="s">
        <v>512</v>
      </c>
      <c r="N68" s="3" t="s">
        <v>342</v>
      </c>
      <c r="O68" s="3" t="s">
        <v>54</v>
      </c>
      <c r="P68" s="3" t="s">
        <v>89</v>
      </c>
      <c r="Q68" s="3" t="s">
        <v>317</v>
      </c>
      <c r="R68" s="3" t="s">
        <v>365</v>
      </c>
      <c r="S68" s="3" t="s">
        <v>75</v>
      </c>
      <c r="T68" s="10" t="s">
        <v>320</v>
      </c>
      <c r="U68" s="11" t="s">
        <v>485</v>
      </c>
      <c r="V68" s="12" t="s">
        <v>400</v>
      </c>
      <c r="W68" s="11" t="s">
        <v>109</v>
      </c>
      <c r="X68" s="3" t="s">
        <v>218</v>
      </c>
      <c r="Y68" s="3" t="s">
        <v>499</v>
      </c>
    </row>
    <row r="69" spans="1:25" x14ac:dyDescent="0.25">
      <c r="A69" s="3" t="s">
        <v>390</v>
      </c>
      <c r="B69" s="16"/>
      <c r="C69" s="3" t="s">
        <v>371</v>
      </c>
      <c r="D69" s="6"/>
      <c r="E69" s="3" t="s">
        <v>323</v>
      </c>
      <c r="F69" s="16"/>
      <c r="G69" s="16"/>
      <c r="H69" s="3" t="s">
        <v>104</v>
      </c>
      <c r="I69" s="3" t="s">
        <v>335</v>
      </c>
      <c r="J69" s="3" t="s">
        <v>379</v>
      </c>
      <c r="K69" s="3" t="s">
        <v>215</v>
      </c>
      <c r="L69" s="3" t="s">
        <v>324</v>
      </c>
      <c r="M69" s="3" t="s">
        <v>346</v>
      </c>
      <c r="N69" s="3" t="s">
        <v>96</v>
      </c>
      <c r="O69" s="3" t="s">
        <v>55</v>
      </c>
      <c r="P69" s="3" t="s">
        <v>334</v>
      </c>
      <c r="Q69" s="3" t="s">
        <v>82</v>
      </c>
      <c r="R69" s="3" t="s">
        <v>371</v>
      </c>
      <c r="S69" s="3" t="s">
        <v>511</v>
      </c>
      <c r="T69" s="10" t="s">
        <v>89</v>
      </c>
      <c r="U69" s="11" t="s">
        <v>79</v>
      </c>
      <c r="V69" s="12" t="s">
        <v>404</v>
      </c>
      <c r="W69" s="11" t="s">
        <v>148</v>
      </c>
      <c r="X69" s="3" t="s">
        <v>380</v>
      </c>
      <c r="Y69" s="3" t="s">
        <v>310</v>
      </c>
    </row>
    <row r="70" spans="1:25" x14ac:dyDescent="0.25">
      <c r="A70" s="3" t="s">
        <v>252</v>
      </c>
      <c r="B70" s="16"/>
      <c r="C70" s="3" t="s">
        <v>131</v>
      </c>
      <c r="D70" s="6"/>
      <c r="E70" s="3" t="s">
        <v>326</v>
      </c>
      <c r="F70" s="16"/>
      <c r="G70" s="16"/>
      <c r="H70" s="3" t="s">
        <v>543</v>
      </c>
      <c r="I70" s="3" t="s">
        <v>460</v>
      </c>
      <c r="J70" s="3" t="s">
        <v>385</v>
      </c>
      <c r="K70" s="3" t="s">
        <v>56</v>
      </c>
      <c r="L70" s="3" t="s">
        <v>323</v>
      </c>
      <c r="M70" s="3" t="s">
        <v>349</v>
      </c>
      <c r="N70" s="3" t="s">
        <v>100</v>
      </c>
      <c r="O70" s="3" t="s">
        <v>515</v>
      </c>
      <c r="P70" s="3" t="s">
        <v>340</v>
      </c>
      <c r="Q70" s="3" t="s">
        <v>84</v>
      </c>
      <c r="R70" s="3" t="s">
        <v>131</v>
      </c>
      <c r="S70" s="3" t="s">
        <v>76</v>
      </c>
      <c r="T70" s="10" t="s">
        <v>331</v>
      </c>
      <c r="U70" s="11" t="s">
        <v>592</v>
      </c>
      <c r="V70" s="12" t="s">
        <v>164</v>
      </c>
      <c r="W70" s="11" t="s">
        <v>110</v>
      </c>
      <c r="X70" s="3" t="s">
        <v>383</v>
      </c>
      <c r="Y70" s="3" t="s">
        <v>248</v>
      </c>
    </row>
    <row r="71" spans="1:25" x14ac:dyDescent="0.25">
      <c r="A71" s="3" t="s">
        <v>144</v>
      </c>
      <c r="B71" s="16"/>
      <c r="C71" s="3" t="s">
        <v>58</v>
      </c>
      <c r="D71" s="16"/>
      <c r="E71" s="3" t="s">
        <v>196</v>
      </c>
      <c r="F71" s="16"/>
      <c r="G71" s="16"/>
      <c r="H71" s="3" t="s">
        <v>106</v>
      </c>
      <c r="I71" s="3" t="s">
        <v>339</v>
      </c>
      <c r="J71" s="3" t="s">
        <v>466</v>
      </c>
      <c r="K71" s="3" t="s">
        <v>351</v>
      </c>
      <c r="L71" s="3" t="s">
        <v>326</v>
      </c>
      <c r="M71" s="5" t="s">
        <v>458</v>
      </c>
      <c r="N71" s="3" t="s">
        <v>347</v>
      </c>
      <c r="O71" s="3" t="s">
        <v>109</v>
      </c>
      <c r="P71" s="3" t="s">
        <v>342</v>
      </c>
      <c r="Q71" s="3" t="s">
        <v>319</v>
      </c>
      <c r="R71" s="3" t="s">
        <v>376</v>
      </c>
      <c r="S71" s="3" t="s">
        <v>77</v>
      </c>
      <c r="T71" s="10" t="s">
        <v>332</v>
      </c>
      <c r="U71" s="11" t="s">
        <v>84</v>
      </c>
      <c r="V71" s="12" t="s">
        <v>407</v>
      </c>
      <c r="W71" s="11" t="s">
        <v>624</v>
      </c>
      <c r="X71" s="3" t="s">
        <v>136</v>
      </c>
      <c r="Y71" s="3" t="s">
        <v>206</v>
      </c>
    </row>
    <row r="72" spans="1:25" x14ac:dyDescent="0.25">
      <c r="A72" s="3" t="s">
        <v>251</v>
      </c>
      <c r="B72" s="16"/>
      <c r="C72" s="3" t="s">
        <v>381</v>
      </c>
      <c r="D72" s="6"/>
      <c r="E72" s="3" t="s">
        <v>339</v>
      </c>
      <c r="F72" s="16"/>
      <c r="G72" s="16"/>
      <c r="H72" s="3" t="s">
        <v>55</v>
      </c>
      <c r="I72" s="3" t="s">
        <v>337</v>
      </c>
      <c r="J72" s="3" t="s">
        <v>390</v>
      </c>
      <c r="K72" s="3" t="s">
        <v>85</v>
      </c>
      <c r="L72" s="3" t="s">
        <v>196</v>
      </c>
      <c r="M72" s="3" t="s">
        <v>106</v>
      </c>
      <c r="N72" s="3" t="s">
        <v>346</v>
      </c>
      <c r="O72" s="3" t="s">
        <v>358</v>
      </c>
      <c r="P72" s="3" t="s">
        <v>95</v>
      </c>
      <c r="Q72" s="3" t="s">
        <v>331</v>
      </c>
      <c r="R72" s="3" t="s">
        <v>380</v>
      </c>
      <c r="S72" s="3" t="s">
        <v>316</v>
      </c>
      <c r="T72" s="10" t="s">
        <v>334</v>
      </c>
      <c r="U72" s="11" t="s">
        <v>331</v>
      </c>
      <c r="V72" s="12" t="s">
        <v>603</v>
      </c>
      <c r="W72" s="11" t="s">
        <v>117</v>
      </c>
      <c r="X72" s="3" t="s">
        <v>138</v>
      </c>
      <c r="Y72" s="3" t="s">
        <v>119</v>
      </c>
    </row>
    <row r="73" spans="1:25" x14ac:dyDescent="0.25">
      <c r="A73" s="3" t="s">
        <v>60</v>
      </c>
      <c r="B73" s="16"/>
      <c r="C73" s="3" t="s">
        <v>385</v>
      </c>
      <c r="D73" s="6"/>
      <c r="E73" s="3" t="s">
        <v>146</v>
      </c>
      <c r="F73" s="16"/>
      <c r="G73" s="6"/>
      <c r="H73" s="3" t="s">
        <v>356</v>
      </c>
      <c r="I73" s="3" t="s">
        <v>146</v>
      </c>
      <c r="J73" s="3" t="s">
        <v>144</v>
      </c>
      <c r="K73" s="3" t="s">
        <v>356</v>
      </c>
      <c r="L73" s="3" t="s">
        <v>94</v>
      </c>
      <c r="M73" s="3" t="s">
        <v>55</v>
      </c>
      <c r="N73" s="3" t="s">
        <v>101</v>
      </c>
      <c r="O73" s="3" t="s">
        <v>351</v>
      </c>
      <c r="P73" s="3" t="s">
        <v>96</v>
      </c>
      <c r="Q73" s="3" t="s">
        <v>333</v>
      </c>
      <c r="R73" s="3" t="s">
        <v>381</v>
      </c>
      <c r="S73" s="3" t="s">
        <v>317</v>
      </c>
      <c r="T73" s="10" t="s">
        <v>581</v>
      </c>
      <c r="U73" s="11" t="s">
        <v>332</v>
      </c>
      <c r="V73" s="12" t="s">
        <v>409</v>
      </c>
      <c r="W73" s="11" t="s">
        <v>123</v>
      </c>
      <c r="X73" s="3" t="s">
        <v>390</v>
      </c>
      <c r="Y73" s="3" t="s">
        <v>284</v>
      </c>
    </row>
    <row r="74" spans="1:25" x14ac:dyDescent="0.25">
      <c r="A74" s="3" t="s">
        <v>248</v>
      </c>
      <c r="B74" s="6"/>
      <c r="C74" s="3" t="s">
        <v>139</v>
      </c>
      <c r="D74" s="6"/>
      <c r="E74" s="3" t="s">
        <v>94</v>
      </c>
      <c r="F74" s="6"/>
      <c r="G74" s="6"/>
      <c r="H74" s="3" t="s">
        <v>357</v>
      </c>
      <c r="I74" s="3" t="s">
        <v>94</v>
      </c>
      <c r="J74" s="3" t="s">
        <v>99</v>
      </c>
      <c r="K74" s="3" t="s">
        <v>360</v>
      </c>
      <c r="L74" s="3" t="s">
        <v>342</v>
      </c>
      <c r="M74" s="3" t="s">
        <v>514</v>
      </c>
      <c r="N74" s="3" t="s">
        <v>104</v>
      </c>
      <c r="O74" s="3" t="s">
        <v>85</v>
      </c>
      <c r="P74" s="3" t="s">
        <v>550</v>
      </c>
      <c r="Q74" s="3" t="s">
        <v>323</v>
      </c>
      <c r="R74" s="3" t="s">
        <v>663</v>
      </c>
      <c r="S74" s="3" t="s">
        <v>318</v>
      </c>
      <c r="T74" s="10" t="s">
        <v>90</v>
      </c>
      <c r="U74" s="11" t="s">
        <v>324</v>
      </c>
      <c r="V74" s="12" t="s">
        <v>166</v>
      </c>
      <c r="W74" s="11" t="s">
        <v>365</v>
      </c>
      <c r="X74" s="5" t="s">
        <v>629</v>
      </c>
      <c r="Y74" s="3" t="s">
        <v>317</v>
      </c>
    </row>
    <row r="75" spans="1:25" x14ac:dyDescent="0.25">
      <c r="A75" s="3" t="s">
        <v>394</v>
      </c>
      <c r="B75" s="6"/>
      <c r="C75" s="3" t="s">
        <v>388</v>
      </c>
      <c r="D75" s="6"/>
      <c r="E75" s="3" t="s">
        <v>342</v>
      </c>
      <c r="F75" s="6"/>
      <c r="G75" s="6"/>
      <c r="H75" s="3" t="s">
        <v>360</v>
      </c>
      <c r="I75" s="3" t="s">
        <v>342</v>
      </c>
      <c r="J75" s="3" t="s">
        <v>60</v>
      </c>
      <c r="K75" s="3" t="s">
        <v>470</v>
      </c>
      <c r="L75" s="3" t="s">
        <v>96</v>
      </c>
      <c r="M75" s="3" t="s">
        <v>192</v>
      </c>
      <c r="N75" s="3" t="s">
        <v>448</v>
      </c>
      <c r="O75" s="3" t="s">
        <v>355</v>
      </c>
      <c r="P75" s="3" t="s">
        <v>343</v>
      </c>
      <c r="Q75" s="3" t="s">
        <v>196</v>
      </c>
      <c r="R75" s="3" t="s">
        <v>383</v>
      </c>
      <c r="S75" s="3" t="s">
        <v>322</v>
      </c>
      <c r="T75" s="10" t="s">
        <v>94</v>
      </c>
      <c r="U75" s="11" t="s">
        <v>326</v>
      </c>
      <c r="V75" s="12" t="s">
        <v>420</v>
      </c>
      <c r="W75" s="11" t="s">
        <v>622</v>
      </c>
      <c r="X75" s="3" t="s">
        <v>398</v>
      </c>
      <c r="Y75" s="3" t="s">
        <v>82</v>
      </c>
    </row>
    <row r="76" spans="1:25" x14ac:dyDescent="0.25">
      <c r="A76" s="3" t="s">
        <v>397</v>
      </c>
      <c r="B76" s="16"/>
      <c r="C76" s="3" t="s">
        <v>252</v>
      </c>
      <c r="D76" s="6"/>
      <c r="E76" s="3" t="s">
        <v>96</v>
      </c>
      <c r="F76" s="16"/>
      <c r="G76" s="16"/>
      <c r="H76" s="3" t="s">
        <v>110</v>
      </c>
      <c r="I76" s="3" t="s">
        <v>96</v>
      </c>
      <c r="J76" s="3" t="s">
        <v>221</v>
      </c>
      <c r="K76" s="3" t="s">
        <v>110</v>
      </c>
      <c r="L76" s="3" t="s">
        <v>512</v>
      </c>
      <c r="M76" s="3" t="s">
        <v>109</v>
      </c>
      <c r="N76" s="3" t="s">
        <v>55</v>
      </c>
      <c r="O76" s="3" t="s">
        <v>356</v>
      </c>
      <c r="P76" s="3" t="s">
        <v>100</v>
      </c>
      <c r="Q76" s="3" t="s">
        <v>330</v>
      </c>
      <c r="R76" s="3" t="s">
        <v>390</v>
      </c>
      <c r="S76" s="3" t="s">
        <v>320</v>
      </c>
      <c r="T76" s="10" t="s">
        <v>342</v>
      </c>
      <c r="U76" s="11" t="s">
        <v>196</v>
      </c>
      <c r="V76" s="12" t="s">
        <v>425</v>
      </c>
      <c r="W76" s="11" t="s">
        <v>618</v>
      </c>
      <c r="X76" s="17" t="s">
        <v>572</v>
      </c>
      <c r="Y76" s="3" t="s">
        <v>123</v>
      </c>
    </row>
    <row r="77" spans="1:25" x14ac:dyDescent="0.25">
      <c r="A77" s="3" t="s">
        <v>400</v>
      </c>
      <c r="B77" s="6"/>
      <c r="C77" s="3" t="s">
        <v>144</v>
      </c>
      <c r="D77" s="6"/>
      <c r="E77" s="3" t="s">
        <v>97</v>
      </c>
      <c r="F77" s="6"/>
      <c r="G77" s="6"/>
      <c r="H77" s="3" t="s">
        <v>253</v>
      </c>
      <c r="I77" s="3" t="s">
        <v>100</v>
      </c>
      <c r="J77" s="3" t="s">
        <v>395</v>
      </c>
      <c r="K77" s="3" t="s">
        <v>123</v>
      </c>
      <c r="L77" s="3" t="s">
        <v>100</v>
      </c>
      <c r="M77" s="3" t="s">
        <v>544</v>
      </c>
      <c r="N77" s="3" t="s">
        <v>517</v>
      </c>
      <c r="O77" s="3" t="s">
        <v>357</v>
      </c>
      <c r="P77" s="3" t="s">
        <v>346</v>
      </c>
      <c r="Q77" s="3" t="s">
        <v>460</v>
      </c>
      <c r="R77" s="3" t="s">
        <v>252</v>
      </c>
      <c r="S77" s="3" t="s">
        <v>89</v>
      </c>
      <c r="T77" s="10" t="s">
        <v>96</v>
      </c>
      <c r="U77" s="11" t="s">
        <v>460</v>
      </c>
      <c r="V77" s="12" t="s">
        <v>426</v>
      </c>
      <c r="W77" s="11" t="s">
        <v>367</v>
      </c>
      <c r="X77" s="3" t="s">
        <v>155</v>
      </c>
      <c r="Y77" s="3" t="s">
        <v>434</v>
      </c>
    </row>
    <row r="78" spans="1:25" x14ac:dyDescent="0.25">
      <c r="A78" s="3" t="s">
        <v>666</v>
      </c>
      <c r="B78" s="6"/>
      <c r="C78" s="3" t="s">
        <v>203</v>
      </c>
      <c r="D78" s="6"/>
      <c r="E78" s="3" t="s">
        <v>98</v>
      </c>
      <c r="F78" s="6"/>
      <c r="G78" s="6"/>
      <c r="H78" s="3" t="s">
        <v>123</v>
      </c>
      <c r="I78" s="3" t="s">
        <v>347</v>
      </c>
      <c r="J78" s="3" t="s">
        <v>397</v>
      </c>
      <c r="K78" s="3" t="s">
        <v>365</v>
      </c>
      <c r="L78" s="3" t="s">
        <v>346</v>
      </c>
      <c r="M78" s="3" t="s">
        <v>353</v>
      </c>
      <c r="N78" s="3" t="s">
        <v>109</v>
      </c>
      <c r="O78" s="3" t="s">
        <v>360</v>
      </c>
      <c r="P78" s="3" t="s">
        <v>349</v>
      </c>
      <c r="Q78" s="3" t="s">
        <v>472</v>
      </c>
      <c r="R78" s="3" t="s">
        <v>144</v>
      </c>
      <c r="S78" s="3" t="s">
        <v>335</v>
      </c>
      <c r="T78" s="10" t="s">
        <v>343</v>
      </c>
      <c r="U78" s="11" t="s">
        <v>340</v>
      </c>
      <c r="V78" s="12" t="s">
        <v>434</v>
      </c>
      <c r="W78" s="11" t="s">
        <v>368</v>
      </c>
      <c r="X78" s="3" t="s">
        <v>625</v>
      </c>
      <c r="Y78" s="3" t="s">
        <v>383</v>
      </c>
    </row>
    <row r="79" spans="1:25" x14ac:dyDescent="0.25">
      <c r="A79" s="3" t="s">
        <v>409</v>
      </c>
      <c r="B79" s="16"/>
      <c r="C79" s="3" t="s">
        <v>60</v>
      </c>
      <c r="D79" s="6"/>
      <c r="E79" s="3" t="s">
        <v>100</v>
      </c>
      <c r="F79" s="16"/>
      <c r="G79" s="16"/>
      <c r="H79" s="3" t="s">
        <v>125</v>
      </c>
      <c r="I79" s="3" t="s">
        <v>346</v>
      </c>
      <c r="J79" s="3" t="s">
        <v>400</v>
      </c>
      <c r="K79" s="3" t="s">
        <v>126</v>
      </c>
      <c r="L79" s="3" t="s">
        <v>448</v>
      </c>
      <c r="M79" s="3" t="s">
        <v>85</v>
      </c>
      <c r="N79" s="3" t="s">
        <v>353</v>
      </c>
      <c r="O79" s="3" t="s">
        <v>119</v>
      </c>
      <c r="P79" s="3" t="s">
        <v>101</v>
      </c>
      <c r="Q79" s="3" t="s">
        <v>337</v>
      </c>
      <c r="R79" s="3" t="s">
        <v>251</v>
      </c>
      <c r="S79" s="3" t="s">
        <v>324</v>
      </c>
      <c r="T79" s="10" t="s">
        <v>100</v>
      </c>
      <c r="U79" s="11" t="s">
        <v>95</v>
      </c>
      <c r="W79" s="11" t="s">
        <v>369</v>
      </c>
      <c r="X79" s="3" t="s">
        <v>157</v>
      </c>
      <c r="Y79" s="3" t="s">
        <v>136</v>
      </c>
    </row>
    <row r="80" spans="1:25" x14ac:dyDescent="0.25">
      <c r="A80" s="3" t="s">
        <v>451</v>
      </c>
      <c r="B80" s="16"/>
      <c r="C80" s="3" t="s">
        <v>246</v>
      </c>
      <c r="D80" s="6"/>
      <c r="E80" s="3" t="s">
        <v>347</v>
      </c>
      <c r="F80" s="16"/>
      <c r="G80" s="16"/>
      <c r="H80" s="3" t="s">
        <v>365</v>
      </c>
      <c r="I80" s="3" t="s">
        <v>54</v>
      </c>
      <c r="J80" s="3" t="s">
        <v>403</v>
      </c>
      <c r="K80" s="3" t="s">
        <v>131</v>
      </c>
      <c r="L80" s="3" t="s">
        <v>468</v>
      </c>
      <c r="M80" s="3" t="s">
        <v>355</v>
      </c>
      <c r="N80" s="3" t="s">
        <v>360</v>
      </c>
      <c r="O80" s="3" t="s">
        <v>123</v>
      </c>
      <c r="P80" s="3" t="s">
        <v>54</v>
      </c>
      <c r="Q80" s="3" t="s">
        <v>342</v>
      </c>
      <c r="R80" s="3" t="s">
        <v>99</v>
      </c>
      <c r="S80" s="3" t="s">
        <v>326</v>
      </c>
      <c r="T80" s="10" t="s">
        <v>346</v>
      </c>
      <c r="U80" s="11" t="s">
        <v>96</v>
      </c>
      <c r="W80" s="11" t="s">
        <v>370</v>
      </c>
      <c r="X80" s="3" t="s">
        <v>400</v>
      </c>
      <c r="Y80" s="3" t="s">
        <v>157</v>
      </c>
    </row>
    <row r="81" spans="1:25" x14ac:dyDescent="0.25">
      <c r="A81" s="3" t="s">
        <v>129</v>
      </c>
      <c r="B81" s="16"/>
      <c r="C81" s="3" t="s">
        <v>221</v>
      </c>
      <c r="D81" s="6"/>
      <c r="E81" s="3" t="s">
        <v>346</v>
      </c>
      <c r="F81" s="16"/>
      <c r="G81" s="16"/>
      <c r="H81" s="3" t="s">
        <v>368</v>
      </c>
      <c r="I81" s="5" t="s">
        <v>458</v>
      </c>
      <c r="J81" s="3" t="s">
        <v>404</v>
      </c>
      <c r="K81" s="3" t="s">
        <v>58</v>
      </c>
      <c r="L81" s="3" t="s">
        <v>543</v>
      </c>
      <c r="M81" s="3" t="s">
        <v>356</v>
      </c>
      <c r="N81" s="3" t="s">
        <v>110</v>
      </c>
      <c r="O81" s="3" t="s">
        <v>124</v>
      </c>
      <c r="P81" s="3" t="s">
        <v>543</v>
      </c>
      <c r="Q81" s="3" t="s">
        <v>96</v>
      </c>
      <c r="R81" s="3" t="s">
        <v>60</v>
      </c>
      <c r="S81" s="3" t="s">
        <v>196</v>
      </c>
      <c r="T81" s="10" t="s">
        <v>348</v>
      </c>
      <c r="U81" s="11" t="s">
        <v>80</v>
      </c>
      <c r="W81" s="11" t="s">
        <v>371</v>
      </c>
      <c r="X81" s="3" t="s">
        <v>406</v>
      </c>
      <c r="Y81" s="3" t="s">
        <v>164</v>
      </c>
    </row>
    <row r="82" spans="1:25" x14ac:dyDescent="0.25">
      <c r="A82" s="3" t="s">
        <v>520</v>
      </c>
      <c r="B82" s="6"/>
      <c r="C82" s="3" t="s">
        <v>397</v>
      </c>
      <c r="D82" s="6"/>
      <c r="E82" s="3" t="s">
        <v>568</v>
      </c>
      <c r="F82" s="6"/>
      <c r="G82" s="6"/>
      <c r="H82" s="3" t="s">
        <v>130</v>
      </c>
      <c r="I82" s="3" t="s">
        <v>106</v>
      </c>
      <c r="J82" s="3" t="s">
        <v>406</v>
      </c>
      <c r="K82" s="3" t="s">
        <v>372</v>
      </c>
      <c r="L82" s="3" t="s">
        <v>517</v>
      </c>
      <c r="M82" s="3" t="s">
        <v>360</v>
      </c>
      <c r="N82" s="3" t="s">
        <v>253</v>
      </c>
      <c r="O82" s="3" t="s">
        <v>365</v>
      </c>
      <c r="P82" s="3" t="s">
        <v>55</v>
      </c>
      <c r="Q82" s="3" t="s">
        <v>80</v>
      </c>
      <c r="R82" s="3" t="s">
        <v>248</v>
      </c>
      <c r="S82" s="3" t="s">
        <v>339</v>
      </c>
      <c r="T82" s="10" t="s">
        <v>101</v>
      </c>
      <c r="U82" s="11" t="s">
        <v>512</v>
      </c>
      <c r="W82" s="11" t="s">
        <v>131</v>
      </c>
      <c r="X82" s="3" t="s">
        <v>593</v>
      </c>
      <c r="Y82" s="3" t="s">
        <v>409</v>
      </c>
    </row>
    <row r="83" spans="1:25" x14ac:dyDescent="0.25">
      <c r="A83" s="3" t="s">
        <v>425</v>
      </c>
      <c r="B83" s="16"/>
      <c r="C83" s="3" t="s">
        <v>548</v>
      </c>
      <c r="D83" s="6"/>
      <c r="E83" s="3" t="s">
        <v>349</v>
      </c>
      <c r="F83" s="16"/>
      <c r="G83" s="6"/>
      <c r="H83" s="3" t="s">
        <v>57</v>
      </c>
      <c r="I83" s="3" t="s">
        <v>55</v>
      </c>
      <c r="J83" s="3" t="s">
        <v>407</v>
      </c>
      <c r="K83" s="3" t="s">
        <v>667</v>
      </c>
      <c r="L83" s="3" t="s">
        <v>515</v>
      </c>
      <c r="M83" s="3" t="s">
        <v>253</v>
      </c>
      <c r="N83" s="3" t="s">
        <v>119</v>
      </c>
      <c r="O83" s="3" t="s">
        <v>57</v>
      </c>
      <c r="P83" s="3" t="s">
        <v>515</v>
      </c>
      <c r="Q83" s="3" t="s">
        <v>512</v>
      </c>
      <c r="R83" s="3" t="s">
        <v>547</v>
      </c>
      <c r="S83" s="3" t="s">
        <v>337</v>
      </c>
      <c r="T83" s="10" t="s">
        <v>102</v>
      </c>
      <c r="U83" s="11" t="s">
        <v>346</v>
      </c>
      <c r="W83" s="11" t="s">
        <v>132</v>
      </c>
      <c r="X83" s="3" t="s">
        <v>410</v>
      </c>
      <c r="Y83" s="3" t="s">
        <v>74</v>
      </c>
    </row>
    <row r="84" spans="1:25" x14ac:dyDescent="0.25">
      <c r="A84" s="3" t="s">
        <v>426</v>
      </c>
      <c r="B84" s="16"/>
      <c r="C84" s="3" t="s">
        <v>156</v>
      </c>
      <c r="D84" s="6"/>
      <c r="E84" s="3" t="s">
        <v>104</v>
      </c>
      <c r="F84" s="16"/>
      <c r="G84" s="6"/>
      <c r="H84" s="3" t="s">
        <v>369</v>
      </c>
      <c r="I84" s="3" t="s">
        <v>515</v>
      </c>
      <c r="J84" s="3" t="s">
        <v>254</v>
      </c>
      <c r="K84" s="3" t="s">
        <v>375</v>
      </c>
      <c r="L84" s="3" t="s">
        <v>109</v>
      </c>
      <c r="M84" s="3" t="s">
        <v>118</v>
      </c>
      <c r="N84" s="3" t="s">
        <v>365</v>
      </c>
      <c r="O84" s="3" t="s">
        <v>371</v>
      </c>
      <c r="P84" s="3" t="s">
        <v>545</v>
      </c>
      <c r="Q84" s="3" t="s">
        <v>346</v>
      </c>
      <c r="R84" s="3" t="s">
        <v>135</v>
      </c>
      <c r="S84" s="3" t="s">
        <v>95</v>
      </c>
      <c r="T84" s="10" t="s">
        <v>106</v>
      </c>
      <c r="U84" s="11" t="s">
        <v>515</v>
      </c>
      <c r="W84" s="11" t="s">
        <v>374</v>
      </c>
      <c r="X84" s="3" t="s">
        <v>166</v>
      </c>
      <c r="Y84" s="3" t="s">
        <v>360</v>
      </c>
    </row>
    <row r="85" spans="1:25" x14ac:dyDescent="0.25">
      <c r="A85" s="3" t="s">
        <v>430</v>
      </c>
      <c r="B85" s="6"/>
      <c r="C85" s="3" t="s">
        <v>164</v>
      </c>
      <c r="D85" s="6"/>
      <c r="E85" s="3" t="s">
        <v>543</v>
      </c>
      <c r="F85" s="6"/>
      <c r="G85" s="6"/>
      <c r="H85" s="3" t="s">
        <v>371</v>
      </c>
      <c r="I85" s="3" t="s">
        <v>545</v>
      </c>
      <c r="J85" s="3" t="s">
        <v>420</v>
      </c>
      <c r="K85" s="3" t="s">
        <v>380</v>
      </c>
      <c r="L85" s="3" t="s">
        <v>545</v>
      </c>
      <c r="M85" s="3" t="s">
        <v>119</v>
      </c>
      <c r="N85" s="3" t="s">
        <v>371</v>
      </c>
      <c r="O85" s="3" t="s">
        <v>131</v>
      </c>
      <c r="P85" s="3" t="s">
        <v>351</v>
      </c>
      <c r="Q85" s="3" t="s">
        <v>104</v>
      </c>
      <c r="R85" s="3" t="s">
        <v>476</v>
      </c>
      <c r="S85" s="3" t="s">
        <v>80</v>
      </c>
      <c r="T85" s="10" t="s">
        <v>517</v>
      </c>
      <c r="U85" s="11" t="s">
        <v>351</v>
      </c>
      <c r="W85" s="11" t="s">
        <v>614</v>
      </c>
      <c r="X85" s="3" t="s">
        <v>168</v>
      </c>
      <c r="Y85" s="3" t="s">
        <v>254</v>
      </c>
    </row>
    <row r="86" spans="1:25" x14ac:dyDescent="0.25">
      <c r="A86" s="6"/>
      <c r="B86" s="6"/>
      <c r="C86" s="3" t="s">
        <v>409</v>
      </c>
      <c r="D86" s="6"/>
      <c r="E86" s="3" t="s">
        <v>106</v>
      </c>
      <c r="F86" s="6"/>
      <c r="G86" s="6"/>
      <c r="H86" s="3" t="s">
        <v>131</v>
      </c>
      <c r="I86" s="3" t="s">
        <v>358</v>
      </c>
      <c r="J86" s="3" t="s">
        <v>519</v>
      </c>
      <c r="K86" s="3" t="s">
        <v>381</v>
      </c>
      <c r="L86" s="3" t="s">
        <v>85</v>
      </c>
      <c r="M86" s="3" t="s">
        <v>123</v>
      </c>
      <c r="N86" s="3" t="s">
        <v>131</v>
      </c>
      <c r="O86" s="3" t="s">
        <v>58</v>
      </c>
      <c r="P86" s="3" t="s">
        <v>353</v>
      </c>
      <c r="Q86" s="3" t="s">
        <v>106</v>
      </c>
      <c r="R86" s="3" t="s">
        <v>152</v>
      </c>
      <c r="S86" s="3" t="s">
        <v>98</v>
      </c>
      <c r="T86" s="10" t="s">
        <v>515</v>
      </c>
      <c r="U86" s="11" t="s">
        <v>357</v>
      </c>
      <c r="W86" s="11" t="s">
        <v>668</v>
      </c>
      <c r="X86" s="3" t="s">
        <v>520</v>
      </c>
      <c r="Y86" s="3" t="s">
        <v>168</v>
      </c>
    </row>
    <row r="87" spans="1:25" x14ac:dyDescent="0.25">
      <c r="A87" s="16"/>
      <c r="B87" s="6"/>
      <c r="C87" s="3" t="s">
        <v>254</v>
      </c>
      <c r="D87" s="6"/>
      <c r="E87" s="3" t="s">
        <v>517</v>
      </c>
      <c r="F87" s="6"/>
      <c r="G87" s="6"/>
      <c r="H87" s="3" t="s">
        <v>58</v>
      </c>
      <c r="I87" s="3" t="s">
        <v>351</v>
      </c>
      <c r="J87" s="3" t="s">
        <v>520</v>
      </c>
      <c r="K87" s="3" t="s">
        <v>383</v>
      </c>
      <c r="L87" s="3" t="s">
        <v>356</v>
      </c>
      <c r="M87" s="3" t="s">
        <v>216</v>
      </c>
      <c r="N87" s="3" t="s">
        <v>58</v>
      </c>
      <c r="O87" s="3" t="s">
        <v>523</v>
      </c>
      <c r="P87" s="3" t="s">
        <v>85</v>
      </c>
      <c r="Q87" s="3" t="s">
        <v>555</v>
      </c>
      <c r="R87" s="3" t="s">
        <v>396</v>
      </c>
      <c r="S87" s="3" t="s">
        <v>100</v>
      </c>
      <c r="T87" s="10" t="s">
        <v>351</v>
      </c>
      <c r="U87" s="11" t="s">
        <v>470</v>
      </c>
      <c r="W87" s="11" t="s">
        <v>380</v>
      </c>
      <c r="X87" s="3" t="s">
        <v>426</v>
      </c>
      <c r="Y87" s="3" t="s">
        <v>24</v>
      </c>
    </row>
    <row r="88" spans="1:25" x14ac:dyDescent="0.25">
      <c r="A88" s="16"/>
      <c r="B88" s="16"/>
      <c r="C88" s="3" t="s">
        <v>422</v>
      </c>
      <c r="D88" s="6"/>
      <c r="E88" s="3" t="s">
        <v>358</v>
      </c>
      <c r="F88" s="16"/>
      <c r="G88" s="16"/>
      <c r="H88" s="3" t="s">
        <v>373</v>
      </c>
      <c r="I88" s="3" t="s">
        <v>85</v>
      </c>
      <c r="J88" s="3" t="s">
        <v>425</v>
      </c>
      <c r="K88" s="3" t="s">
        <v>518</v>
      </c>
      <c r="L88" s="3" t="s">
        <v>360</v>
      </c>
      <c r="M88" s="3" t="s">
        <v>365</v>
      </c>
      <c r="N88" s="3" t="s">
        <v>373</v>
      </c>
      <c r="O88" s="3" t="s">
        <v>379</v>
      </c>
      <c r="P88" s="3" t="s">
        <v>355</v>
      </c>
      <c r="Q88" s="3" t="s">
        <v>192</v>
      </c>
      <c r="R88" s="3" t="s">
        <v>549</v>
      </c>
      <c r="S88" s="3" t="s">
        <v>350</v>
      </c>
      <c r="T88" s="10" t="s">
        <v>356</v>
      </c>
      <c r="U88" s="11" t="s">
        <v>589</v>
      </c>
      <c r="W88" s="11" t="s">
        <v>384</v>
      </c>
      <c r="X88" s="3" t="s">
        <v>431</v>
      </c>
      <c r="Y88" s="3" t="s">
        <v>22</v>
      </c>
    </row>
    <row r="89" spans="1:25" x14ac:dyDescent="0.25">
      <c r="A89" s="16"/>
      <c r="B89" s="16"/>
      <c r="C89" s="3" t="s">
        <v>420</v>
      </c>
      <c r="D89" s="16"/>
      <c r="E89" s="3" t="s">
        <v>215</v>
      </c>
      <c r="F89" s="16"/>
      <c r="G89" s="16"/>
      <c r="H89" s="3" t="s">
        <v>374</v>
      </c>
      <c r="I89" s="3" t="s">
        <v>356</v>
      </c>
      <c r="J89" s="3" t="s">
        <v>429</v>
      </c>
      <c r="K89" s="3" t="s">
        <v>388</v>
      </c>
      <c r="L89" s="3" t="s">
        <v>487</v>
      </c>
      <c r="M89" s="3" t="s">
        <v>57</v>
      </c>
      <c r="N89" s="3" t="s">
        <v>133</v>
      </c>
      <c r="O89" s="3" t="s">
        <v>382</v>
      </c>
      <c r="P89" s="3" t="s">
        <v>356</v>
      </c>
      <c r="Q89" s="3" t="s">
        <v>108</v>
      </c>
      <c r="R89" s="3" t="s">
        <v>17</v>
      </c>
      <c r="S89" s="3" t="s">
        <v>102</v>
      </c>
      <c r="T89" s="10" t="s">
        <v>357</v>
      </c>
      <c r="U89" s="11" t="s">
        <v>591</v>
      </c>
      <c r="W89" s="11" t="s">
        <v>136</v>
      </c>
      <c r="X89" s="3" t="s">
        <v>432</v>
      </c>
      <c r="Y89" s="3" t="s">
        <v>194</v>
      </c>
    </row>
    <row r="90" spans="1:25" x14ac:dyDescent="0.25">
      <c r="A90" s="16"/>
      <c r="B90" s="16"/>
      <c r="C90" s="3" t="s">
        <v>413</v>
      </c>
      <c r="D90" s="6"/>
      <c r="E90" s="3" t="s">
        <v>355</v>
      </c>
      <c r="F90" s="16"/>
      <c r="G90" s="16"/>
      <c r="H90" s="3" t="s">
        <v>382</v>
      </c>
      <c r="I90" s="3" t="s">
        <v>357</v>
      </c>
      <c r="J90" s="3" t="s">
        <v>430</v>
      </c>
      <c r="K90" s="3" t="s">
        <v>390</v>
      </c>
      <c r="L90" s="3" t="s">
        <v>253</v>
      </c>
      <c r="M90" s="3" t="s">
        <v>371</v>
      </c>
      <c r="N90" s="3" t="s">
        <v>374</v>
      </c>
      <c r="O90" s="3" t="s">
        <v>380</v>
      </c>
      <c r="P90" s="3" t="s">
        <v>357</v>
      </c>
      <c r="Q90" s="3" t="s">
        <v>358</v>
      </c>
      <c r="R90" s="3" t="s">
        <v>400</v>
      </c>
      <c r="S90" s="3" t="s">
        <v>514</v>
      </c>
      <c r="T90" s="10" t="s">
        <v>112</v>
      </c>
      <c r="U90" s="11" t="s">
        <v>112</v>
      </c>
      <c r="W90" s="11" t="s">
        <v>137</v>
      </c>
      <c r="Y90" s="3" t="s">
        <v>96</v>
      </c>
    </row>
    <row r="91" spans="1:25" x14ac:dyDescent="0.25">
      <c r="A91" s="6"/>
      <c r="B91" s="6"/>
      <c r="C91" s="3" t="s">
        <v>478</v>
      </c>
      <c r="D91" s="6"/>
      <c r="E91" s="3" t="s">
        <v>357</v>
      </c>
      <c r="F91" s="6"/>
      <c r="G91" s="6"/>
      <c r="H91" s="3" t="s">
        <v>380</v>
      </c>
      <c r="I91" s="3" t="s">
        <v>360</v>
      </c>
      <c r="J91" s="3" t="s">
        <v>433</v>
      </c>
      <c r="K91" s="3" t="s">
        <v>144</v>
      </c>
      <c r="L91" s="3" t="s">
        <v>117</v>
      </c>
      <c r="M91" s="3" t="s">
        <v>132</v>
      </c>
      <c r="N91" s="3" t="s">
        <v>668</v>
      </c>
      <c r="O91" s="3" t="s">
        <v>385</v>
      </c>
      <c r="P91" s="3" t="s">
        <v>360</v>
      </c>
      <c r="Q91" s="3" t="s">
        <v>351</v>
      </c>
      <c r="R91" s="3" t="s">
        <v>669</v>
      </c>
      <c r="S91" s="3" t="s">
        <v>573</v>
      </c>
      <c r="T91" s="10" t="s">
        <v>113</v>
      </c>
      <c r="U91" s="11" t="s">
        <v>599</v>
      </c>
      <c r="W91" s="11" t="s">
        <v>139</v>
      </c>
      <c r="Y91" s="3" t="s">
        <v>252</v>
      </c>
    </row>
    <row r="92" spans="1:25" x14ac:dyDescent="0.25">
      <c r="A92" s="16"/>
      <c r="B92" s="16"/>
      <c r="C92" s="3" t="s">
        <v>520</v>
      </c>
      <c r="D92" s="6"/>
      <c r="E92" s="3" t="s">
        <v>360</v>
      </c>
      <c r="F92" s="16"/>
      <c r="G92" s="6"/>
      <c r="H92" s="3" t="s">
        <v>383</v>
      </c>
      <c r="I92" s="3" t="s">
        <v>253</v>
      </c>
      <c r="J92" s="16"/>
      <c r="K92" s="3" t="s">
        <v>467</v>
      </c>
      <c r="L92" s="3" t="s">
        <v>119</v>
      </c>
      <c r="M92" s="3" t="s">
        <v>374</v>
      </c>
      <c r="N92" s="3" t="s">
        <v>383</v>
      </c>
      <c r="O92" s="3" t="s">
        <v>466</v>
      </c>
      <c r="P92" s="3" t="s">
        <v>119</v>
      </c>
      <c r="Q92" s="3" t="s">
        <v>356</v>
      </c>
      <c r="R92" s="3" t="s">
        <v>403</v>
      </c>
      <c r="S92" s="3" t="s">
        <v>515</v>
      </c>
      <c r="T92" s="10" t="s">
        <v>253</v>
      </c>
      <c r="U92" s="11" t="s">
        <v>361</v>
      </c>
      <c r="W92" s="11" t="s">
        <v>388</v>
      </c>
      <c r="Y92" s="3" t="s">
        <v>231</v>
      </c>
    </row>
    <row r="93" spans="1:25" x14ac:dyDescent="0.25">
      <c r="A93" s="16"/>
      <c r="B93" s="16"/>
      <c r="C93" s="3" t="s">
        <v>425</v>
      </c>
      <c r="D93" s="6"/>
      <c r="E93" s="3" t="s">
        <v>253</v>
      </c>
      <c r="F93" s="16"/>
      <c r="G93" s="16"/>
      <c r="H93" s="3" t="s">
        <v>385</v>
      </c>
      <c r="I93" s="3" t="s">
        <v>361</v>
      </c>
      <c r="J93" s="16"/>
      <c r="K93" s="3" t="s">
        <v>99</v>
      </c>
      <c r="L93" s="3" t="s">
        <v>123</v>
      </c>
      <c r="M93" s="3" t="s">
        <v>375</v>
      </c>
      <c r="N93" s="3" t="s">
        <v>385</v>
      </c>
      <c r="O93" s="3" t="s">
        <v>518</v>
      </c>
      <c r="P93" s="3" t="s">
        <v>123</v>
      </c>
      <c r="Q93" s="3" t="s">
        <v>360</v>
      </c>
      <c r="R93" s="3" t="s">
        <v>404</v>
      </c>
      <c r="S93" s="3" t="s">
        <v>351</v>
      </c>
      <c r="T93" s="10" t="s">
        <v>361</v>
      </c>
      <c r="U93" s="11" t="s">
        <v>117</v>
      </c>
      <c r="W93" s="11" t="s">
        <v>390</v>
      </c>
      <c r="Y93" s="3" t="s">
        <v>346</v>
      </c>
    </row>
    <row r="94" spans="1:25" x14ac:dyDescent="0.25">
      <c r="A94" s="16"/>
      <c r="B94" s="6"/>
      <c r="C94" s="3" t="s">
        <v>426</v>
      </c>
      <c r="D94" s="6"/>
      <c r="E94" s="3" t="s">
        <v>361</v>
      </c>
      <c r="F94" s="6"/>
      <c r="G94" s="6"/>
      <c r="H94" s="3" t="s">
        <v>136</v>
      </c>
      <c r="I94" s="3" t="s">
        <v>118</v>
      </c>
      <c r="J94" s="16"/>
      <c r="K94" s="3" t="s">
        <v>248</v>
      </c>
      <c r="L94" s="3" t="s">
        <v>365</v>
      </c>
      <c r="M94" s="3" t="s">
        <v>668</v>
      </c>
      <c r="N94" s="3" t="s">
        <v>496</v>
      </c>
      <c r="O94" s="3" t="s">
        <v>144</v>
      </c>
      <c r="P94" s="3" t="s">
        <v>365</v>
      </c>
      <c r="Q94" s="3" t="s">
        <v>470</v>
      </c>
      <c r="R94" s="3" t="s">
        <v>164</v>
      </c>
      <c r="S94" s="3" t="s">
        <v>110</v>
      </c>
      <c r="T94" s="10" t="s">
        <v>117</v>
      </c>
      <c r="U94" s="11" t="s">
        <v>119</v>
      </c>
      <c r="W94" s="11" t="s">
        <v>391</v>
      </c>
      <c r="Y94" s="3" t="s">
        <v>380</v>
      </c>
    </row>
    <row r="95" spans="1:25" x14ac:dyDescent="0.25">
      <c r="A95" s="16"/>
      <c r="B95" s="16"/>
      <c r="C95" s="3" t="s">
        <v>430</v>
      </c>
      <c r="D95" s="16"/>
      <c r="E95" s="3" t="s">
        <v>120</v>
      </c>
      <c r="F95" s="16"/>
      <c r="G95" s="16"/>
      <c r="H95" s="3" t="s">
        <v>140</v>
      </c>
      <c r="I95" s="3" t="s">
        <v>119</v>
      </c>
      <c r="J95" s="16"/>
      <c r="K95" s="3" t="s">
        <v>547</v>
      </c>
      <c r="L95" s="3" t="s">
        <v>57</v>
      </c>
      <c r="M95" s="3" t="s">
        <v>376</v>
      </c>
      <c r="N95" s="3" t="s">
        <v>136</v>
      </c>
      <c r="O95" s="3" t="s">
        <v>99</v>
      </c>
      <c r="P95" s="3" t="s">
        <v>217</v>
      </c>
      <c r="Q95" s="3" t="s">
        <v>123</v>
      </c>
      <c r="R95" s="3" t="s">
        <v>405</v>
      </c>
      <c r="S95" s="3" t="s">
        <v>361</v>
      </c>
      <c r="T95" s="10" t="s">
        <v>119</v>
      </c>
      <c r="U95" s="11" t="s">
        <v>123</v>
      </c>
      <c r="W95" s="11" t="s">
        <v>252</v>
      </c>
      <c r="Y95" s="3" t="s">
        <v>420</v>
      </c>
    </row>
    <row r="96" spans="1:25" x14ac:dyDescent="0.25">
      <c r="A96" s="16"/>
      <c r="B96" s="6"/>
      <c r="C96" s="3" t="s">
        <v>433</v>
      </c>
      <c r="D96" s="6"/>
      <c r="E96" s="3" t="s">
        <v>216</v>
      </c>
      <c r="F96" s="6"/>
      <c r="G96" s="6"/>
      <c r="H96" s="3" t="s">
        <v>390</v>
      </c>
      <c r="I96" s="3" t="s">
        <v>566</v>
      </c>
      <c r="J96" s="16"/>
      <c r="K96" s="3" t="s">
        <v>222</v>
      </c>
      <c r="L96" s="3" t="s">
        <v>369</v>
      </c>
      <c r="M96" s="3" t="s">
        <v>218</v>
      </c>
      <c r="N96" s="3" t="s">
        <v>391</v>
      </c>
      <c r="O96" s="3" t="s">
        <v>392</v>
      </c>
      <c r="P96" s="3" t="s">
        <v>368</v>
      </c>
      <c r="Q96" s="3" t="s">
        <v>124</v>
      </c>
      <c r="R96" s="3" t="s">
        <v>407</v>
      </c>
      <c r="S96" s="3" t="s">
        <v>117</v>
      </c>
      <c r="T96" s="18" t="s">
        <v>127</v>
      </c>
      <c r="U96" s="11" t="s">
        <v>365</v>
      </c>
      <c r="W96" s="11" t="s">
        <v>620</v>
      </c>
      <c r="Y96" s="3" t="s">
        <v>278</v>
      </c>
    </row>
    <row r="97" spans="1:25" x14ac:dyDescent="0.25">
      <c r="A97" s="16"/>
      <c r="B97" s="16"/>
      <c r="C97" s="16"/>
      <c r="D97" s="6"/>
      <c r="E97" s="3" t="s">
        <v>125</v>
      </c>
      <c r="F97" s="16"/>
      <c r="G97" s="16"/>
      <c r="H97" s="3" t="s">
        <v>546</v>
      </c>
      <c r="I97" s="3" t="s">
        <v>125</v>
      </c>
      <c r="J97" s="16"/>
      <c r="K97" s="3" t="s">
        <v>476</v>
      </c>
      <c r="L97" s="3" t="s">
        <v>371</v>
      </c>
      <c r="M97" s="3" t="s">
        <v>380</v>
      </c>
      <c r="N97" s="3" t="s">
        <v>252</v>
      </c>
      <c r="O97" s="3" t="s">
        <v>396</v>
      </c>
      <c r="P97" s="3" t="s">
        <v>369</v>
      </c>
      <c r="Q97" s="3" t="s">
        <v>365</v>
      </c>
      <c r="R97" s="3" t="s">
        <v>408</v>
      </c>
      <c r="S97" s="3" t="s">
        <v>119</v>
      </c>
      <c r="T97" s="10" t="s">
        <v>130</v>
      </c>
      <c r="U97" s="11" t="s">
        <v>368</v>
      </c>
      <c r="W97" s="11" t="s">
        <v>144</v>
      </c>
      <c r="Y97" s="3" t="s">
        <v>298</v>
      </c>
    </row>
    <row r="98" spans="1:25" x14ac:dyDescent="0.25">
      <c r="A98" s="16"/>
      <c r="B98" s="16"/>
      <c r="C98" s="16"/>
      <c r="D98" s="6"/>
      <c r="E98" s="3" t="s">
        <v>365</v>
      </c>
      <c r="F98" s="16"/>
      <c r="G98" s="16"/>
      <c r="H98" s="3" t="s">
        <v>141</v>
      </c>
      <c r="I98" s="3" t="s">
        <v>365</v>
      </c>
      <c r="J98" s="16"/>
      <c r="K98" s="3" t="s">
        <v>152</v>
      </c>
      <c r="L98" s="3" t="s">
        <v>131</v>
      </c>
      <c r="M98" s="3" t="s">
        <v>663</v>
      </c>
      <c r="N98" s="3" t="s">
        <v>99</v>
      </c>
      <c r="O98" s="3" t="s">
        <v>397</v>
      </c>
      <c r="P98" s="3" t="s">
        <v>15</v>
      </c>
      <c r="Q98" s="3" t="s">
        <v>130</v>
      </c>
      <c r="R98" s="3" t="s">
        <v>409</v>
      </c>
      <c r="S98" s="3" t="s">
        <v>365</v>
      </c>
      <c r="T98" s="10" t="s">
        <v>370</v>
      </c>
      <c r="U98" s="11" t="s">
        <v>369</v>
      </c>
      <c r="W98" s="11" t="s">
        <v>81</v>
      </c>
      <c r="Y98" s="3" t="s">
        <v>365</v>
      </c>
    </row>
    <row r="99" spans="1:25" x14ac:dyDescent="0.25">
      <c r="A99" s="6"/>
      <c r="B99" s="6"/>
      <c r="C99" s="6"/>
      <c r="D99" s="6"/>
      <c r="E99" s="3" t="s">
        <v>126</v>
      </c>
      <c r="F99" s="6"/>
      <c r="G99" s="6"/>
      <c r="H99" s="3" t="s">
        <v>252</v>
      </c>
      <c r="I99" s="3" t="s">
        <v>368</v>
      </c>
      <c r="J99" s="6"/>
      <c r="K99" s="3" t="s">
        <v>396</v>
      </c>
      <c r="L99" s="3" t="s">
        <v>58</v>
      </c>
      <c r="M99" s="3" t="s">
        <v>383</v>
      </c>
      <c r="N99" s="3" t="s">
        <v>60</v>
      </c>
      <c r="O99" s="3" t="s">
        <v>400</v>
      </c>
      <c r="P99" s="3" t="s">
        <v>371</v>
      </c>
      <c r="Q99" s="3" t="s">
        <v>371</v>
      </c>
      <c r="R99" s="3" t="s">
        <v>254</v>
      </c>
      <c r="S99" s="3" t="s">
        <v>368</v>
      </c>
      <c r="T99" s="10" t="s">
        <v>15</v>
      </c>
      <c r="U99" s="11" t="s">
        <v>15</v>
      </c>
      <c r="W99" s="11" t="s">
        <v>251</v>
      </c>
      <c r="Y99" s="3" t="s">
        <v>274</v>
      </c>
    </row>
    <row r="100" spans="1:25" x14ac:dyDescent="0.25">
      <c r="A100" s="6"/>
      <c r="B100" s="6"/>
      <c r="C100" s="6"/>
      <c r="D100" s="6"/>
      <c r="E100" s="3" t="s">
        <v>368</v>
      </c>
      <c r="F100" s="6"/>
      <c r="G100" s="6"/>
      <c r="H100" s="3" t="s">
        <v>144</v>
      </c>
      <c r="I100" s="3" t="s">
        <v>57</v>
      </c>
      <c r="J100" s="6"/>
      <c r="K100" s="3" t="s">
        <v>397</v>
      </c>
      <c r="L100" s="3" t="s">
        <v>373</v>
      </c>
      <c r="M100" s="3" t="s">
        <v>385</v>
      </c>
      <c r="N100" s="3" t="s">
        <v>547</v>
      </c>
      <c r="O100" s="3" t="s">
        <v>9</v>
      </c>
      <c r="P100" s="3" t="s">
        <v>131</v>
      </c>
      <c r="Q100" s="3" t="s">
        <v>131</v>
      </c>
      <c r="R100" s="3" t="s">
        <v>166</v>
      </c>
      <c r="S100" s="3" t="s">
        <v>130</v>
      </c>
      <c r="T100" s="10" t="s">
        <v>371</v>
      </c>
      <c r="U100" s="11" t="s">
        <v>371</v>
      </c>
      <c r="W100" s="11" t="s">
        <v>621</v>
      </c>
      <c r="Y100" s="3" t="s">
        <v>426</v>
      </c>
    </row>
    <row r="101" spans="1:25" x14ac:dyDescent="0.25">
      <c r="A101" s="6"/>
      <c r="B101" s="6"/>
      <c r="C101" s="6"/>
      <c r="D101" s="6"/>
      <c r="E101" s="3" t="s">
        <v>130</v>
      </c>
      <c r="F101" s="6"/>
      <c r="G101" s="6"/>
      <c r="H101" s="3" t="s">
        <v>436</v>
      </c>
      <c r="I101" s="3" t="s">
        <v>371</v>
      </c>
      <c r="J101" s="6"/>
      <c r="K101" s="3" t="s">
        <v>403</v>
      </c>
      <c r="L101" s="3" t="s">
        <v>133</v>
      </c>
      <c r="M101" s="3" t="s">
        <v>136</v>
      </c>
      <c r="N101" s="3" t="s">
        <v>475</v>
      </c>
      <c r="O101" s="3" t="s">
        <v>403</v>
      </c>
      <c r="P101" s="3" t="s">
        <v>58</v>
      </c>
      <c r="Q101" s="3" t="s">
        <v>132</v>
      </c>
      <c r="R101" s="3" t="s">
        <v>420</v>
      </c>
      <c r="S101" s="3" t="s">
        <v>369</v>
      </c>
      <c r="T101" s="10" t="s">
        <v>131</v>
      </c>
      <c r="U101" s="11" t="s">
        <v>131</v>
      </c>
      <c r="W101" s="11" t="s">
        <v>60</v>
      </c>
      <c r="Y101" s="3" t="s">
        <v>308</v>
      </c>
    </row>
    <row r="102" spans="1:25" x14ac:dyDescent="0.25">
      <c r="A102" s="16"/>
      <c r="B102" s="6"/>
      <c r="C102" s="16"/>
      <c r="D102" s="6"/>
      <c r="E102" s="3" t="s">
        <v>57</v>
      </c>
      <c r="F102" s="6"/>
      <c r="G102" s="6"/>
      <c r="H102" s="3" t="s">
        <v>60</v>
      </c>
      <c r="I102" s="3" t="s">
        <v>131</v>
      </c>
      <c r="J102" s="16"/>
      <c r="K102" s="3" t="s">
        <v>404</v>
      </c>
      <c r="L102" s="3" t="s">
        <v>374</v>
      </c>
      <c r="M102" s="3" t="s">
        <v>140</v>
      </c>
      <c r="N102" s="3" t="s">
        <v>392</v>
      </c>
      <c r="O102" s="3" t="s">
        <v>164</v>
      </c>
      <c r="P102" s="3" t="s">
        <v>373</v>
      </c>
      <c r="Q102" s="3" t="s">
        <v>554</v>
      </c>
      <c r="R102" s="3" t="s">
        <v>418</v>
      </c>
      <c r="S102" s="3" t="s">
        <v>371</v>
      </c>
      <c r="T102" s="10" t="s">
        <v>58</v>
      </c>
      <c r="U102" s="11" t="s">
        <v>133</v>
      </c>
      <c r="W102" s="11" t="s">
        <v>248</v>
      </c>
    </row>
    <row r="103" spans="1:25" x14ac:dyDescent="0.25">
      <c r="A103" s="16"/>
      <c r="B103" s="6"/>
      <c r="C103" s="16"/>
      <c r="D103" s="6"/>
      <c r="E103" s="3" t="s">
        <v>371</v>
      </c>
      <c r="F103" s="6"/>
      <c r="G103" s="6"/>
      <c r="H103" s="3" t="s">
        <v>437</v>
      </c>
      <c r="I103" s="3" t="s">
        <v>58</v>
      </c>
      <c r="J103" s="16"/>
      <c r="K103" s="3" t="s">
        <v>164</v>
      </c>
      <c r="L103" s="3" t="s">
        <v>379</v>
      </c>
      <c r="M103" s="3" t="s">
        <v>390</v>
      </c>
      <c r="N103" s="3" t="s">
        <v>394</v>
      </c>
      <c r="O103" s="3" t="s">
        <v>407</v>
      </c>
      <c r="P103" s="3" t="s">
        <v>132</v>
      </c>
      <c r="Q103" s="3" t="s">
        <v>375</v>
      </c>
      <c r="R103" s="3" t="s">
        <v>414</v>
      </c>
      <c r="S103" s="3" t="s">
        <v>373</v>
      </c>
      <c r="T103" s="10" t="s">
        <v>373</v>
      </c>
      <c r="U103" s="11" t="s">
        <v>594</v>
      </c>
      <c r="W103" s="11" t="s">
        <v>547</v>
      </c>
    </row>
    <row r="104" spans="1:25" x14ac:dyDescent="0.25">
      <c r="A104" s="16"/>
      <c r="B104" s="6"/>
      <c r="C104" s="16"/>
      <c r="D104" s="6"/>
      <c r="E104" s="3" t="s">
        <v>131</v>
      </c>
      <c r="F104" s="6"/>
      <c r="G104" s="6"/>
      <c r="H104" s="3" t="s">
        <v>247</v>
      </c>
      <c r="I104" s="3" t="s">
        <v>454</v>
      </c>
      <c r="J104" s="16"/>
      <c r="K104" s="3" t="s">
        <v>405</v>
      </c>
      <c r="L104" s="3" t="s">
        <v>380</v>
      </c>
      <c r="M104" s="3" t="s">
        <v>546</v>
      </c>
      <c r="N104" s="3" t="s">
        <v>396</v>
      </c>
      <c r="O104" s="3" t="s">
        <v>409</v>
      </c>
      <c r="P104" s="3" t="s">
        <v>133</v>
      </c>
      <c r="Q104" s="3" t="s">
        <v>218</v>
      </c>
      <c r="R104" s="3" t="s">
        <v>168</v>
      </c>
      <c r="S104" s="3" t="s">
        <v>132</v>
      </c>
      <c r="T104" s="10" t="s">
        <v>381</v>
      </c>
      <c r="U104" s="11" t="s">
        <v>380</v>
      </c>
      <c r="W104" s="11" t="s">
        <v>569</v>
      </c>
    </row>
    <row r="105" spans="1:25" x14ac:dyDescent="0.25">
      <c r="A105" s="6"/>
      <c r="B105" s="6"/>
      <c r="C105" s="6"/>
      <c r="D105" s="6"/>
      <c r="E105" s="3" t="s">
        <v>58</v>
      </c>
      <c r="F105" s="6"/>
      <c r="G105" s="6"/>
      <c r="H105" s="3" t="s">
        <v>221</v>
      </c>
      <c r="I105" s="3" t="s">
        <v>374</v>
      </c>
      <c r="J105" s="6"/>
      <c r="K105" s="3" t="s">
        <v>407</v>
      </c>
      <c r="L105" s="3" t="s">
        <v>381</v>
      </c>
      <c r="M105" s="3" t="s">
        <v>252</v>
      </c>
      <c r="N105" s="3" t="s">
        <v>397</v>
      </c>
      <c r="O105" s="3" t="s">
        <v>254</v>
      </c>
      <c r="P105" s="3" t="s">
        <v>380</v>
      </c>
      <c r="Q105" s="3" t="s">
        <v>380</v>
      </c>
      <c r="R105" s="3" t="s">
        <v>426</v>
      </c>
      <c r="S105" s="3" t="s">
        <v>133</v>
      </c>
      <c r="T105" s="10" t="s">
        <v>663</v>
      </c>
      <c r="U105" s="11" t="s">
        <v>383</v>
      </c>
      <c r="W105" s="11" t="s">
        <v>149</v>
      </c>
    </row>
    <row r="106" spans="1:25" x14ac:dyDescent="0.25">
      <c r="A106" s="6"/>
      <c r="B106" s="6"/>
      <c r="C106" s="6"/>
      <c r="D106" s="6"/>
      <c r="E106" s="3" t="s">
        <v>374</v>
      </c>
      <c r="F106" s="6"/>
      <c r="G106" s="6"/>
      <c r="H106" s="3" t="s">
        <v>394</v>
      </c>
      <c r="I106" s="3" t="s">
        <v>379</v>
      </c>
      <c r="J106" s="6"/>
      <c r="K106" s="3" t="s">
        <v>408</v>
      </c>
      <c r="L106" s="3" t="s">
        <v>663</v>
      </c>
      <c r="M106" s="3" t="s">
        <v>144</v>
      </c>
      <c r="N106" s="3" t="s">
        <v>549</v>
      </c>
      <c r="O106" s="3" t="s">
        <v>420</v>
      </c>
      <c r="P106" s="3" t="s">
        <v>383</v>
      </c>
      <c r="Q106" s="3" t="s">
        <v>381</v>
      </c>
      <c r="R106" s="3" t="s">
        <v>430</v>
      </c>
      <c r="S106" s="3" t="s">
        <v>374</v>
      </c>
      <c r="T106" s="10" t="s">
        <v>383</v>
      </c>
      <c r="U106" s="11" t="s">
        <v>385</v>
      </c>
      <c r="W106" s="11" t="s">
        <v>398</v>
      </c>
    </row>
    <row r="107" spans="1:25" x14ac:dyDescent="0.25">
      <c r="A107" s="6"/>
      <c r="B107" s="6"/>
      <c r="C107" s="6"/>
      <c r="D107" s="6"/>
      <c r="E107" s="3" t="s">
        <v>218</v>
      </c>
      <c r="F107" s="6"/>
      <c r="G107" s="6"/>
      <c r="H107" s="3" t="s">
        <v>396</v>
      </c>
      <c r="I107" s="3" t="s">
        <v>382</v>
      </c>
      <c r="J107" s="6"/>
      <c r="K107" s="3" t="s">
        <v>254</v>
      </c>
      <c r="L107" s="3" t="s">
        <v>383</v>
      </c>
      <c r="M107" s="3" t="s">
        <v>203</v>
      </c>
      <c r="N107" s="3" t="s">
        <v>157</v>
      </c>
      <c r="O107" s="3" t="s">
        <v>415</v>
      </c>
      <c r="P107" s="3" t="s">
        <v>384</v>
      </c>
      <c r="Q107" s="3" t="s">
        <v>136</v>
      </c>
      <c r="R107" s="16"/>
      <c r="S107" s="3" t="s">
        <v>218</v>
      </c>
      <c r="T107" s="10" t="s">
        <v>385</v>
      </c>
      <c r="U107" s="11" t="s">
        <v>388</v>
      </c>
      <c r="W107" s="11" t="s">
        <v>157</v>
      </c>
    </row>
    <row r="108" spans="1:25" x14ac:dyDescent="0.25">
      <c r="A108" s="6"/>
      <c r="B108" s="6"/>
      <c r="C108" s="6"/>
      <c r="D108" s="6"/>
      <c r="E108" s="3" t="s">
        <v>382</v>
      </c>
      <c r="F108" s="6"/>
      <c r="G108" s="6"/>
      <c r="H108" s="3" t="s">
        <v>397</v>
      </c>
      <c r="I108" s="3" t="s">
        <v>380</v>
      </c>
      <c r="J108" s="6"/>
      <c r="K108" s="3" t="s">
        <v>420</v>
      </c>
      <c r="L108" s="3" t="s">
        <v>385</v>
      </c>
      <c r="M108" s="3" t="s">
        <v>60</v>
      </c>
      <c r="N108" s="3" t="s">
        <v>439</v>
      </c>
      <c r="O108" s="3" t="s">
        <v>168</v>
      </c>
      <c r="P108" s="3" t="s">
        <v>385</v>
      </c>
      <c r="Q108" s="3" t="s">
        <v>252</v>
      </c>
      <c r="R108" s="6"/>
      <c r="S108" s="3" t="s">
        <v>380</v>
      </c>
      <c r="T108" s="10" t="s">
        <v>136</v>
      </c>
      <c r="U108" s="11" t="s">
        <v>389</v>
      </c>
      <c r="W108" s="11" t="s">
        <v>400</v>
      </c>
    </row>
    <row r="109" spans="1:25" x14ac:dyDescent="0.25">
      <c r="A109" s="6"/>
      <c r="B109" s="6"/>
      <c r="C109" s="6"/>
      <c r="D109" s="6"/>
      <c r="E109" s="3" t="s">
        <v>380</v>
      </c>
      <c r="F109" s="6"/>
      <c r="G109" s="6"/>
      <c r="H109" s="3" t="s">
        <v>438</v>
      </c>
      <c r="I109" s="3" t="s">
        <v>383</v>
      </c>
      <c r="J109" s="6"/>
      <c r="K109" s="3" t="s">
        <v>418</v>
      </c>
      <c r="L109" s="3" t="s">
        <v>136</v>
      </c>
      <c r="M109" s="3" t="s">
        <v>248</v>
      </c>
      <c r="N109" s="3" t="s">
        <v>403</v>
      </c>
      <c r="O109" s="3" t="s">
        <v>478</v>
      </c>
      <c r="P109" s="3" t="s">
        <v>466</v>
      </c>
      <c r="Q109" s="3" t="s">
        <v>144</v>
      </c>
      <c r="R109" s="6"/>
      <c r="S109" s="3" t="s">
        <v>663</v>
      </c>
      <c r="T109" s="10" t="s">
        <v>390</v>
      </c>
      <c r="U109" s="11" t="s">
        <v>390</v>
      </c>
      <c r="W109" s="11" t="s">
        <v>401</v>
      </c>
    </row>
    <row r="110" spans="1:25" x14ac:dyDescent="0.25">
      <c r="A110" s="6"/>
      <c r="B110" s="6"/>
      <c r="C110" s="6"/>
      <c r="D110" s="6"/>
      <c r="E110" s="3" t="s">
        <v>381</v>
      </c>
      <c r="F110" s="6"/>
      <c r="G110" s="6"/>
      <c r="H110" s="3" t="s">
        <v>157</v>
      </c>
      <c r="I110" s="3" t="s">
        <v>385</v>
      </c>
      <c r="J110" s="6"/>
      <c r="K110" s="3" t="s">
        <v>414</v>
      </c>
      <c r="L110" s="3" t="s">
        <v>388</v>
      </c>
      <c r="M110" s="3" t="s">
        <v>547</v>
      </c>
      <c r="N110" s="3" t="s">
        <v>164</v>
      </c>
      <c r="O110" s="3" t="s">
        <v>520</v>
      </c>
      <c r="P110" s="3" t="s">
        <v>518</v>
      </c>
      <c r="Q110" s="3" t="s">
        <v>219</v>
      </c>
      <c r="R110" s="6"/>
      <c r="S110" s="3" t="s">
        <v>383</v>
      </c>
      <c r="T110" s="10" t="s">
        <v>252</v>
      </c>
      <c r="U110" s="11" t="s">
        <v>546</v>
      </c>
      <c r="W110" s="11" t="s">
        <v>403</v>
      </c>
    </row>
    <row r="111" spans="1:25" x14ac:dyDescent="0.25">
      <c r="A111" s="16"/>
      <c r="B111" s="6"/>
      <c r="C111" s="16"/>
      <c r="D111" s="6"/>
      <c r="E111" s="3" t="s">
        <v>385</v>
      </c>
      <c r="F111" s="6"/>
      <c r="G111" s="6"/>
      <c r="H111" s="3" t="s">
        <v>439</v>
      </c>
      <c r="I111" s="3" t="s">
        <v>138</v>
      </c>
      <c r="J111" s="16"/>
      <c r="K111" s="3" t="s">
        <v>168</v>
      </c>
      <c r="L111" s="3" t="s">
        <v>390</v>
      </c>
      <c r="M111" s="3" t="s">
        <v>149</v>
      </c>
      <c r="N111" s="3" t="s">
        <v>254</v>
      </c>
      <c r="O111" s="3" t="s">
        <v>426</v>
      </c>
      <c r="P111" s="3" t="s">
        <v>136</v>
      </c>
      <c r="Q111" s="3" t="s">
        <v>99</v>
      </c>
      <c r="R111" s="16"/>
      <c r="S111" s="3" t="s">
        <v>384</v>
      </c>
      <c r="T111" s="10" t="s">
        <v>144</v>
      </c>
      <c r="U111" s="11" t="s">
        <v>252</v>
      </c>
      <c r="W111" s="11" t="s">
        <v>605</v>
      </c>
    </row>
    <row r="112" spans="1:25" x14ac:dyDescent="0.25">
      <c r="A112" s="16"/>
      <c r="B112" s="6"/>
      <c r="C112" s="16"/>
      <c r="D112" s="6"/>
      <c r="E112" s="3" t="s">
        <v>136</v>
      </c>
      <c r="F112" s="16"/>
      <c r="G112" s="6"/>
      <c r="H112" s="3" t="s">
        <v>164</v>
      </c>
      <c r="I112" s="3" t="s">
        <v>139</v>
      </c>
      <c r="J112" s="16"/>
      <c r="K112" s="3" t="s">
        <v>478</v>
      </c>
      <c r="L112" s="3" t="s">
        <v>391</v>
      </c>
      <c r="M112" s="3" t="s">
        <v>135</v>
      </c>
      <c r="N112" s="3" t="s">
        <v>420</v>
      </c>
      <c r="O112" s="3" t="s">
        <v>521</v>
      </c>
      <c r="P112" s="3" t="s">
        <v>390</v>
      </c>
      <c r="Q112" s="3" t="s">
        <v>249</v>
      </c>
      <c r="R112" s="16"/>
      <c r="S112" s="3" t="s">
        <v>136</v>
      </c>
      <c r="T112" s="10" t="s">
        <v>99</v>
      </c>
      <c r="U112" s="11" t="s">
        <v>144</v>
      </c>
      <c r="W112" s="11" t="s">
        <v>623</v>
      </c>
    </row>
    <row r="113" spans="1:23" x14ac:dyDescent="0.25">
      <c r="A113" s="6"/>
      <c r="B113" s="6"/>
      <c r="C113" s="6"/>
      <c r="D113" s="6"/>
      <c r="E113" s="3" t="s">
        <v>386</v>
      </c>
      <c r="F113" s="6"/>
      <c r="G113" s="6"/>
      <c r="H113" s="3" t="s">
        <v>407</v>
      </c>
      <c r="I113" s="3" t="s">
        <v>140</v>
      </c>
      <c r="J113" s="6"/>
      <c r="K113" s="3" t="s">
        <v>426</v>
      </c>
      <c r="L113" s="3" t="s">
        <v>252</v>
      </c>
      <c r="M113" s="3" t="s">
        <v>398</v>
      </c>
      <c r="N113" s="3" t="s">
        <v>168</v>
      </c>
      <c r="O113" s="3" t="s">
        <v>434</v>
      </c>
      <c r="P113" s="3" t="s">
        <v>391</v>
      </c>
      <c r="Q113" s="3" t="s">
        <v>60</v>
      </c>
      <c r="R113" s="6"/>
      <c r="S113" s="3" t="s">
        <v>137</v>
      </c>
      <c r="T113" s="10" t="s">
        <v>203</v>
      </c>
      <c r="U113" s="11" t="s">
        <v>250</v>
      </c>
      <c r="W113" s="11" t="s">
        <v>612</v>
      </c>
    </row>
    <row r="114" spans="1:23" x14ac:dyDescent="0.25">
      <c r="A114" s="6"/>
      <c r="B114" s="6"/>
      <c r="C114" s="6"/>
      <c r="D114" s="6"/>
      <c r="E114" s="3" t="s">
        <v>390</v>
      </c>
      <c r="F114" s="6"/>
      <c r="G114" s="6"/>
      <c r="H114" s="3" t="s">
        <v>409</v>
      </c>
      <c r="I114" s="3" t="s">
        <v>388</v>
      </c>
      <c r="J114" s="6"/>
      <c r="K114" s="3" t="s">
        <v>434</v>
      </c>
      <c r="L114" s="3" t="s">
        <v>144</v>
      </c>
      <c r="M114" s="3" t="s">
        <v>475</v>
      </c>
      <c r="N114" s="3" t="s">
        <v>451</v>
      </c>
      <c r="O114" s="3" t="s">
        <v>430</v>
      </c>
      <c r="P114" s="3" t="s">
        <v>546</v>
      </c>
      <c r="Q114" s="3" t="s">
        <v>248</v>
      </c>
      <c r="R114" s="6"/>
      <c r="S114" s="3" t="s">
        <v>390</v>
      </c>
      <c r="T114" s="10" t="s">
        <v>60</v>
      </c>
      <c r="U114" s="11" t="s">
        <v>203</v>
      </c>
      <c r="W114" s="11" t="s">
        <v>409</v>
      </c>
    </row>
    <row r="115" spans="1:23" x14ac:dyDescent="0.25">
      <c r="A115" s="16"/>
      <c r="B115" s="6"/>
      <c r="C115" s="16"/>
      <c r="D115" s="6"/>
      <c r="E115" s="3" t="s">
        <v>141</v>
      </c>
      <c r="F115" s="6"/>
      <c r="G115" s="6"/>
      <c r="H115" s="3" t="s">
        <v>420</v>
      </c>
      <c r="I115" s="3" t="s">
        <v>390</v>
      </c>
      <c r="J115" s="16"/>
      <c r="K115" s="3" t="s">
        <v>430</v>
      </c>
      <c r="L115" s="3" t="s">
        <v>60</v>
      </c>
      <c r="M115" s="3" t="s">
        <v>396</v>
      </c>
      <c r="N115" s="3" t="s">
        <v>426</v>
      </c>
      <c r="O115" s="3" t="s">
        <v>431</v>
      </c>
      <c r="P115" s="3" t="s">
        <v>252</v>
      </c>
      <c r="Q115" s="3" t="s">
        <v>557</v>
      </c>
      <c r="R115" s="16"/>
      <c r="S115" s="3" t="s">
        <v>391</v>
      </c>
      <c r="T115" s="10" t="s">
        <v>397</v>
      </c>
      <c r="U115" s="11" t="s">
        <v>60</v>
      </c>
      <c r="W115" s="11" t="s">
        <v>410</v>
      </c>
    </row>
    <row r="116" spans="1:23" x14ac:dyDescent="0.25">
      <c r="A116" s="6"/>
      <c r="B116" s="6"/>
      <c r="C116" s="16"/>
      <c r="D116" s="6"/>
      <c r="E116" s="3" t="s">
        <v>252</v>
      </c>
      <c r="F116" s="6"/>
      <c r="G116" s="6"/>
      <c r="H116" s="3" t="s">
        <v>478</v>
      </c>
      <c r="I116" s="3" t="s">
        <v>391</v>
      </c>
      <c r="J116" s="16"/>
      <c r="K116" s="3" t="s">
        <v>432</v>
      </c>
      <c r="L116" s="3" t="s">
        <v>547</v>
      </c>
      <c r="M116" s="3" t="s">
        <v>156</v>
      </c>
      <c r="N116" s="3" t="s">
        <v>434</v>
      </c>
      <c r="O116" s="16"/>
      <c r="P116" s="3" t="s">
        <v>144</v>
      </c>
      <c r="Q116" s="3" t="s">
        <v>547</v>
      </c>
      <c r="R116" s="16"/>
      <c r="S116" s="3" t="s">
        <v>252</v>
      </c>
      <c r="T116" s="10" t="s">
        <v>549</v>
      </c>
      <c r="U116" s="11" t="s">
        <v>248</v>
      </c>
      <c r="W116" s="11" t="s">
        <v>254</v>
      </c>
    </row>
    <row r="117" spans="1:23" x14ac:dyDescent="0.25">
      <c r="A117" s="6"/>
      <c r="B117" s="6"/>
      <c r="C117" s="16"/>
      <c r="D117" s="6"/>
      <c r="E117" s="3" t="s">
        <v>203</v>
      </c>
      <c r="F117" s="6"/>
      <c r="G117" s="6"/>
      <c r="H117" s="3" t="s">
        <v>451</v>
      </c>
      <c r="I117" s="3" t="s">
        <v>546</v>
      </c>
      <c r="J117" s="6"/>
      <c r="K117" s="16"/>
      <c r="L117" s="3" t="s">
        <v>394</v>
      </c>
      <c r="M117" s="3" t="s">
        <v>401</v>
      </c>
      <c r="N117" s="3" t="s">
        <v>430</v>
      </c>
      <c r="O117" s="16"/>
      <c r="P117" s="3" t="s">
        <v>60</v>
      </c>
      <c r="Q117" s="3" t="s">
        <v>247</v>
      </c>
      <c r="R117" s="16"/>
      <c r="S117" s="3" t="s">
        <v>60</v>
      </c>
      <c r="T117" s="10" t="s">
        <v>157</v>
      </c>
      <c r="U117" s="11" t="s">
        <v>188</v>
      </c>
      <c r="W117" s="11" t="s">
        <v>412</v>
      </c>
    </row>
    <row r="118" spans="1:23" x14ac:dyDescent="0.25">
      <c r="A118" s="16"/>
      <c r="B118" s="16"/>
      <c r="C118" s="16"/>
      <c r="D118" s="6"/>
      <c r="E118" s="3" t="s">
        <v>60</v>
      </c>
      <c r="F118" s="16"/>
      <c r="G118" s="16"/>
      <c r="H118" s="3" t="s">
        <v>520</v>
      </c>
      <c r="I118" s="3" t="s">
        <v>252</v>
      </c>
      <c r="J118" s="16"/>
      <c r="K118" s="16"/>
      <c r="L118" s="3" t="s">
        <v>396</v>
      </c>
      <c r="M118" s="3" t="s">
        <v>669</v>
      </c>
      <c r="N118" s="16"/>
      <c r="O118" s="16"/>
      <c r="P118" s="3" t="s">
        <v>248</v>
      </c>
      <c r="Q118" s="3" t="s">
        <v>149</v>
      </c>
      <c r="R118" s="16"/>
      <c r="S118" s="3" t="s">
        <v>248</v>
      </c>
      <c r="T118" s="10" t="s">
        <v>400</v>
      </c>
      <c r="U118" s="11" t="s">
        <v>547</v>
      </c>
      <c r="W118" s="11" t="s">
        <v>168</v>
      </c>
    </row>
    <row r="119" spans="1:23" x14ac:dyDescent="0.25">
      <c r="A119" s="16"/>
      <c r="B119" s="6"/>
      <c r="C119" s="16"/>
      <c r="D119" s="6"/>
      <c r="E119" s="3" t="s">
        <v>188</v>
      </c>
      <c r="F119" s="6"/>
      <c r="G119" s="6"/>
      <c r="H119" s="3" t="s">
        <v>426</v>
      </c>
      <c r="I119" s="3" t="s">
        <v>144</v>
      </c>
      <c r="J119" s="16"/>
      <c r="K119" s="16"/>
      <c r="L119" s="3" t="s">
        <v>397</v>
      </c>
      <c r="M119" s="3" t="s">
        <v>164</v>
      </c>
      <c r="N119" s="16"/>
      <c r="O119" s="16"/>
      <c r="P119" s="3" t="s">
        <v>547</v>
      </c>
      <c r="Q119" s="3" t="s">
        <v>476</v>
      </c>
      <c r="R119" s="16"/>
      <c r="S119" s="3" t="s">
        <v>188</v>
      </c>
      <c r="T119" s="10" t="s">
        <v>161</v>
      </c>
      <c r="U119" s="11" t="s">
        <v>135</v>
      </c>
      <c r="W119" s="11" t="s">
        <v>590</v>
      </c>
    </row>
    <row r="120" spans="1:23" x14ac:dyDescent="0.25">
      <c r="A120" s="16"/>
      <c r="B120" s="16"/>
      <c r="C120" s="16"/>
      <c r="D120" s="6"/>
      <c r="E120" s="3" t="s">
        <v>247</v>
      </c>
      <c r="F120" s="16"/>
      <c r="G120" s="16"/>
      <c r="H120" s="3" t="s">
        <v>427</v>
      </c>
      <c r="I120" s="3" t="s">
        <v>60</v>
      </c>
      <c r="J120" s="16"/>
      <c r="K120" s="16"/>
      <c r="L120" s="3" t="s">
        <v>549</v>
      </c>
      <c r="M120" s="3" t="s">
        <v>128</v>
      </c>
      <c r="N120" s="16"/>
      <c r="O120" s="16"/>
      <c r="P120" s="3" t="s">
        <v>569</v>
      </c>
      <c r="Q120" s="3" t="s">
        <v>152</v>
      </c>
      <c r="R120" s="16"/>
      <c r="S120" s="3" t="s">
        <v>247</v>
      </c>
      <c r="T120" s="10" t="s">
        <v>404</v>
      </c>
      <c r="U120" s="11" t="s">
        <v>158</v>
      </c>
      <c r="W120" s="11" t="s">
        <v>608</v>
      </c>
    </row>
    <row r="121" spans="1:23" x14ac:dyDescent="0.25">
      <c r="A121" s="6"/>
      <c r="B121" s="6"/>
      <c r="C121" s="6"/>
      <c r="D121" s="6"/>
      <c r="E121" s="3" t="s">
        <v>475</v>
      </c>
      <c r="F121" s="6"/>
      <c r="G121" s="6"/>
      <c r="H121" s="3" t="s">
        <v>432</v>
      </c>
      <c r="I121" s="3" t="s">
        <v>547</v>
      </c>
      <c r="J121" s="6"/>
      <c r="K121" s="6"/>
      <c r="L121" s="3" t="s">
        <v>157</v>
      </c>
      <c r="M121" s="3" t="s">
        <v>408</v>
      </c>
      <c r="N121" s="6"/>
      <c r="O121" s="6"/>
      <c r="P121" s="3" t="s">
        <v>394</v>
      </c>
      <c r="Q121" s="3" t="s">
        <v>396</v>
      </c>
      <c r="R121" s="6"/>
      <c r="S121" s="3" t="s">
        <v>25</v>
      </c>
      <c r="T121" s="10" t="s">
        <v>411</v>
      </c>
      <c r="U121" s="11" t="s">
        <v>222</v>
      </c>
      <c r="W121" s="11" t="s">
        <v>426</v>
      </c>
    </row>
    <row r="122" spans="1:23" x14ac:dyDescent="0.25">
      <c r="A122" s="6"/>
      <c r="B122" s="6"/>
      <c r="C122" s="6"/>
      <c r="D122" s="6"/>
      <c r="E122" s="3" t="s">
        <v>394</v>
      </c>
      <c r="F122" s="6"/>
      <c r="G122" s="6"/>
      <c r="H122" s="3" t="s">
        <v>433</v>
      </c>
      <c r="I122" s="3" t="s">
        <v>152</v>
      </c>
      <c r="J122" s="6"/>
      <c r="K122" s="6"/>
      <c r="L122" s="3" t="s">
        <v>400</v>
      </c>
      <c r="M122" s="3" t="s">
        <v>409</v>
      </c>
      <c r="N122" s="6"/>
      <c r="O122" s="6"/>
      <c r="P122" s="3" t="s">
        <v>396</v>
      </c>
      <c r="Q122" s="3" t="s">
        <v>400</v>
      </c>
      <c r="R122" s="6"/>
      <c r="S122" s="3" t="s">
        <v>396</v>
      </c>
      <c r="T122" s="10" t="s">
        <v>254</v>
      </c>
      <c r="U122" s="11" t="s">
        <v>394</v>
      </c>
      <c r="W122" s="11" t="s">
        <v>434</v>
      </c>
    </row>
    <row r="123" spans="1:23" x14ac:dyDescent="0.25">
      <c r="A123" s="6"/>
      <c r="B123" s="6"/>
      <c r="C123" s="6"/>
      <c r="D123" s="6"/>
      <c r="E123" s="3" t="s">
        <v>397</v>
      </c>
      <c r="F123" s="6"/>
      <c r="G123" s="6"/>
      <c r="H123" s="16"/>
      <c r="I123" s="3" t="s">
        <v>394</v>
      </c>
      <c r="J123" s="6"/>
      <c r="K123" s="16"/>
      <c r="L123" s="3" t="s">
        <v>401</v>
      </c>
      <c r="M123" s="3" t="s">
        <v>254</v>
      </c>
      <c r="N123" s="16"/>
      <c r="O123" s="16"/>
      <c r="P123" s="3" t="s">
        <v>397</v>
      </c>
      <c r="Q123" s="3" t="s">
        <v>403</v>
      </c>
      <c r="R123" s="6"/>
      <c r="S123" s="3" t="s">
        <v>397</v>
      </c>
      <c r="T123" s="10" t="s">
        <v>420</v>
      </c>
      <c r="U123" s="11" t="s">
        <v>397</v>
      </c>
    </row>
    <row r="124" spans="1:23" x14ac:dyDescent="0.25">
      <c r="A124" s="16"/>
      <c r="B124" s="16"/>
      <c r="C124" s="16"/>
      <c r="D124" s="6"/>
      <c r="E124" s="3" t="s">
        <v>204</v>
      </c>
      <c r="F124" s="16"/>
      <c r="G124" s="16"/>
      <c r="H124" s="16"/>
      <c r="I124" s="3" t="s">
        <v>396</v>
      </c>
      <c r="J124" s="16"/>
      <c r="K124" s="16"/>
      <c r="L124" s="3" t="s">
        <v>403</v>
      </c>
      <c r="M124" s="3" t="s">
        <v>420</v>
      </c>
      <c r="N124" s="16"/>
      <c r="O124" s="16"/>
      <c r="P124" s="3" t="s">
        <v>549</v>
      </c>
      <c r="Q124" s="3" t="s">
        <v>404</v>
      </c>
      <c r="R124" s="16"/>
      <c r="S124" s="3" t="s">
        <v>549</v>
      </c>
      <c r="T124" s="10" t="s">
        <v>168</v>
      </c>
      <c r="U124" s="11" t="s">
        <v>157</v>
      </c>
    </row>
    <row r="125" spans="1:23" x14ac:dyDescent="0.25">
      <c r="A125" s="16"/>
      <c r="B125" s="16"/>
      <c r="C125" s="16"/>
      <c r="D125" s="6"/>
      <c r="E125" s="3" t="s">
        <v>156</v>
      </c>
      <c r="F125" s="16"/>
      <c r="G125" s="16"/>
      <c r="H125" s="16"/>
      <c r="I125" s="3" t="s">
        <v>397</v>
      </c>
      <c r="J125" s="16"/>
      <c r="K125" s="16"/>
      <c r="L125" s="3" t="s">
        <v>164</v>
      </c>
      <c r="M125" s="3" t="s">
        <v>168</v>
      </c>
      <c r="N125" s="16"/>
      <c r="O125" s="16"/>
      <c r="P125" s="3" t="s">
        <v>155</v>
      </c>
      <c r="Q125" s="3" t="s">
        <v>164</v>
      </c>
      <c r="R125" s="16"/>
      <c r="S125" s="17" t="s">
        <v>572</v>
      </c>
      <c r="T125" s="10" t="s">
        <v>170</v>
      </c>
      <c r="U125" s="11" t="s">
        <v>400</v>
      </c>
    </row>
    <row r="126" spans="1:23" x14ac:dyDescent="0.25">
      <c r="A126" s="16"/>
      <c r="B126" s="6"/>
      <c r="C126" s="16"/>
      <c r="D126" s="6"/>
      <c r="E126" s="3" t="s">
        <v>157</v>
      </c>
      <c r="F126" s="6"/>
      <c r="G126" s="6"/>
      <c r="H126" s="16"/>
      <c r="I126" s="3" t="s">
        <v>549</v>
      </c>
      <c r="J126" s="16"/>
      <c r="K126" s="16"/>
      <c r="L126" s="3" t="s">
        <v>406</v>
      </c>
      <c r="M126" s="3" t="s">
        <v>478</v>
      </c>
      <c r="N126" s="16"/>
      <c r="O126" s="16"/>
      <c r="P126" s="3" t="s">
        <v>157</v>
      </c>
      <c r="Q126" s="3" t="s">
        <v>405</v>
      </c>
      <c r="R126" s="16"/>
      <c r="S126" s="3" t="s">
        <v>156</v>
      </c>
      <c r="T126" s="10" t="s">
        <v>574</v>
      </c>
      <c r="U126" s="11" t="s">
        <v>164</v>
      </c>
    </row>
    <row r="127" spans="1:23" x14ac:dyDescent="0.25">
      <c r="A127" s="6"/>
      <c r="B127" s="6"/>
      <c r="C127" s="6"/>
      <c r="D127" s="6"/>
      <c r="E127" s="3" t="s">
        <v>400</v>
      </c>
      <c r="F127" s="6"/>
      <c r="G127" s="6"/>
      <c r="H127" s="6"/>
      <c r="I127" s="3" t="s">
        <v>157</v>
      </c>
      <c r="J127" s="6"/>
      <c r="K127" s="6"/>
      <c r="L127" s="3" t="s">
        <v>407</v>
      </c>
      <c r="M127" s="3" t="s">
        <v>426</v>
      </c>
      <c r="N127" s="6"/>
      <c r="O127" s="6"/>
      <c r="P127" s="3" t="s">
        <v>400</v>
      </c>
      <c r="Q127" s="3" t="s">
        <v>408</v>
      </c>
      <c r="R127" s="6"/>
      <c r="S127" s="3" t="s">
        <v>157</v>
      </c>
      <c r="T127" s="10" t="s">
        <v>520</v>
      </c>
      <c r="U127" s="11" t="s">
        <v>405</v>
      </c>
    </row>
    <row r="128" spans="1:23" x14ac:dyDescent="0.25">
      <c r="A128" s="16"/>
      <c r="B128" s="16"/>
      <c r="C128" s="16"/>
      <c r="D128" s="6"/>
      <c r="E128" s="3" t="s">
        <v>403</v>
      </c>
      <c r="F128" s="16"/>
      <c r="G128" s="16"/>
      <c r="H128" s="16"/>
      <c r="I128" s="3" t="s">
        <v>400</v>
      </c>
      <c r="J128" s="16"/>
      <c r="K128" s="16"/>
      <c r="L128" s="3" t="s">
        <v>408</v>
      </c>
      <c r="M128" s="3" t="s">
        <v>434</v>
      </c>
      <c r="N128" s="16"/>
      <c r="O128" s="16"/>
      <c r="P128" s="3" t="s">
        <v>401</v>
      </c>
      <c r="Q128" s="3" t="s">
        <v>409</v>
      </c>
      <c r="R128" s="16"/>
      <c r="S128" s="3" t="s">
        <v>400</v>
      </c>
      <c r="T128" s="10" t="s">
        <v>426</v>
      </c>
      <c r="U128" s="11" t="s">
        <v>407</v>
      </c>
    </row>
    <row r="129" spans="1:21" x14ac:dyDescent="0.25">
      <c r="A129" s="6"/>
      <c r="B129" s="6"/>
      <c r="C129" s="16"/>
      <c r="D129" s="6"/>
      <c r="E129" s="3" t="s">
        <v>404</v>
      </c>
      <c r="F129" s="6"/>
      <c r="G129" s="6"/>
      <c r="H129" s="16"/>
      <c r="I129" s="3" t="s">
        <v>164</v>
      </c>
      <c r="J129" s="16"/>
      <c r="K129" s="16"/>
      <c r="L129" s="3" t="s">
        <v>409</v>
      </c>
      <c r="M129" s="3" t="s">
        <v>430</v>
      </c>
      <c r="N129" s="16"/>
      <c r="O129" s="16"/>
      <c r="P129" s="3" t="s">
        <v>404</v>
      </c>
      <c r="Q129" s="3" t="s">
        <v>420</v>
      </c>
      <c r="R129" s="16"/>
      <c r="S129" s="3" t="s">
        <v>164</v>
      </c>
      <c r="T129" s="18" t="s">
        <v>583</v>
      </c>
      <c r="U129" s="11" t="s">
        <v>593</v>
      </c>
    </row>
    <row r="130" spans="1:21" x14ac:dyDescent="0.25">
      <c r="A130" s="6"/>
      <c r="B130" s="6"/>
      <c r="C130" s="6"/>
      <c r="D130" s="6"/>
      <c r="E130" s="3" t="s">
        <v>406</v>
      </c>
      <c r="F130" s="6"/>
      <c r="G130" s="6"/>
      <c r="H130" s="6"/>
      <c r="I130" s="3" t="s">
        <v>165</v>
      </c>
      <c r="J130" s="6"/>
      <c r="K130" s="6"/>
      <c r="L130" s="3" t="s">
        <v>254</v>
      </c>
      <c r="M130" s="3" t="s">
        <v>432</v>
      </c>
      <c r="N130" s="6"/>
      <c r="O130" s="6"/>
      <c r="P130" s="3" t="s">
        <v>164</v>
      </c>
      <c r="Q130" s="3" t="s">
        <v>418</v>
      </c>
      <c r="R130" s="6"/>
      <c r="S130" s="3" t="s">
        <v>409</v>
      </c>
      <c r="T130" s="10" t="s">
        <v>434</v>
      </c>
      <c r="U130" s="11" t="s">
        <v>409</v>
      </c>
    </row>
    <row r="131" spans="1:21" x14ac:dyDescent="0.25">
      <c r="A131" s="16"/>
      <c r="B131" s="16"/>
      <c r="C131" s="16"/>
      <c r="D131" s="6"/>
      <c r="E131" s="3" t="s">
        <v>409</v>
      </c>
      <c r="F131" s="16"/>
      <c r="G131" s="16"/>
      <c r="H131" s="16"/>
      <c r="I131" s="3" t="s">
        <v>181</v>
      </c>
      <c r="J131" s="16"/>
      <c r="K131" s="16"/>
      <c r="L131" s="3" t="s">
        <v>166</v>
      </c>
      <c r="M131" s="3" t="s">
        <v>433</v>
      </c>
      <c r="N131" s="16"/>
      <c r="O131" s="16"/>
      <c r="P131" s="3" t="s">
        <v>407</v>
      </c>
      <c r="Q131" s="3" t="s">
        <v>168</v>
      </c>
      <c r="R131" s="16"/>
      <c r="S131" s="3" t="s">
        <v>410</v>
      </c>
      <c r="T131" s="10" t="s">
        <v>430</v>
      </c>
      <c r="U131" s="11" t="s">
        <v>166</v>
      </c>
    </row>
    <row r="132" spans="1:21" x14ac:dyDescent="0.25">
      <c r="A132" s="16"/>
      <c r="B132" s="16"/>
      <c r="C132" s="16"/>
      <c r="D132" s="6"/>
      <c r="E132" s="3" t="s">
        <v>411</v>
      </c>
      <c r="F132" s="16"/>
      <c r="G132" s="16"/>
      <c r="H132" s="16"/>
      <c r="I132" s="3" t="s">
        <v>405</v>
      </c>
      <c r="J132" s="16"/>
      <c r="K132" s="16"/>
      <c r="L132" s="3" t="s">
        <v>420</v>
      </c>
      <c r="M132" s="16"/>
      <c r="N132" s="16"/>
      <c r="O132" s="16"/>
      <c r="P132" s="3" t="s">
        <v>21</v>
      </c>
      <c r="Q132" s="3" t="s">
        <v>478</v>
      </c>
      <c r="R132" s="16"/>
      <c r="S132" s="3" t="s">
        <v>254</v>
      </c>
      <c r="T132" s="10" t="s">
        <v>431</v>
      </c>
      <c r="U132" s="11" t="s">
        <v>412</v>
      </c>
    </row>
    <row r="133" spans="1:21" x14ac:dyDescent="0.25">
      <c r="A133" s="16"/>
      <c r="B133" s="16"/>
      <c r="C133" s="16"/>
      <c r="D133" s="16"/>
      <c r="E133" s="3" t="s">
        <v>254</v>
      </c>
      <c r="F133" s="16"/>
      <c r="G133" s="16"/>
      <c r="H133" s="16"/>
      <c r="I133" s="3" t="s">
        <v>407</v>
      </c>
      <c r="J133" s="16"/>
      <c r="K133" s="16"/>
      <c r="L133" s="3" t="s">
        <v>445</v>
      </c>
      <c r="M133" s="16"/>
      <c r="N133" s="16"/>
      <c r="O133" s="16"/>
      <c r="P133" s="3" t="s">
        <v>409</v>
      </c>
      <c r="Q133" s="3" t="s">
        <v>558</v>
      </c>
      <c r="R133" s="16"/>
      <c r="S133" s="3" t="s">
        <v>166</v>
      </c>
      <c r="T133" s="10" t="s">
        <v>432</v>
      </c>
      <c r="U133" s="11" t="s">
        <v>420</v>
      </c>
    </row>
    <row r="134" spans="1:21" x14ac:dyDescent="0.25">
      <c r="A134" s="6"/>
      <c r="B134" s="6"/>
      <c r="C134" s="6"/>
      <c r="D134" s="6"/>
      <c r="E134" s="3" t="s">
        <v>166</v>
      </c>
      <c r="F134" s="6"/>
      <c r="G134" s="6"/>
      <c r="H134" s="6"/>
      <c r="I134" s="3" t="s">
        <v>21</v>
      </c>
      <c r="J134" s="6"/>
      <c r="K134" s="6"/>
      <c r="L134" s="3" t="s">
        <v>168</v>
      </c>
      <c r="M134" s="6"/>
      <c r="N134" s="6"/>
      <c r="O134" s="6"/>
      <c r="P134" s="3" t="s">
        <v>254</v>
      </c>
      <c r="Q134" s="3" t="s">
        <v>425</v>
      </c>
      <c r="R134" s="6"/>
      <c r="S134" s="3" t="s">
        <v>420</v>
      </c>
      <c r="T134" s="6"/>
      <c r="U134" s="11" t="s">
        <v>587</v>
      </c>
    </row>
    <row r="135" spans="1:21" x14ac:dyDescent="0.25">
      <c r="A135" s="6"/>
      <c r="B135" s="6"/>
      <c r="C135" s="6"/>
      <c r="D135" s="6"/>
      <c r="E135" s="3" t="s">
        <v>422</v>
      </c>
      <c r="F135" s="6"/>
      <c r="G135" s="6"/>
      <c r="H135" s="6"/>
      <c r="I135" s="3" t="s">
        <v>254</v>
      </c>
      <c r="J135" s="6"/>
      <c r="K135" s="6"/>
      <c r="L135" s="3" t="s">
        <v>519</v>
      </c>
      <c r="M135" s="6"/>
      <c r="N135" s="6"/>
      <c r="O135" s="6"/>
      <c r="P135" s="3" t="s">
        <v>422</v>
      </c>
      <c r="Q135" s="3" t="s">
        <v>426</v>
      </c>
      <c r="R135" s="6"/>
      <c r="S135" s="3" t="s">
        <v>168</v>
      </c>
      <c r="T135" s="6"/>
      <c r="U135" s="11" t="s">
        <v>168</v>
      </c>
    </row>
    <row r="136" spans="1:21" x14ac:dyDescent="0.25">
      <c r="A136" s="6"/>
      <c r="B136" s="6"/>
      <c r="C136" s="6"/>
      <c r="D136" s="6"/>
      <c r="E136" s="3" t="s">
        <v>168</v>
      </c>
      <c r="F136" s="6"/>
      <c r="G136" s="6"/>
      <c r="H136" s="6"/>
      <c r="I136" s="3" t="s">
        <v>423</v>
      </c>
      <c r="J136" s="6"/>
      <c r="K136" s="6"/>
      <c r="L136" s="3" t="s">
        <v>451</v>
      </c>
      <c r="M136" s="6"/>
      <c r="N136" s="6"/>
      <c r="O136" s="6"/>
      <c r="P136" s="3" t="s">
        <v>420</v>
      </c>
      <c r="Q136" s="3" t="s">
        <v>434</v>
      </c>
      <c r="R136" s="6"/>
      <c r="S136" s="3" t="s">
        <v>169</v>
      </c>
      <c r="T136" s="6"/>
      <c r="U136" s="11" t="s">
        <v>574</v>
      </c>
    </row>
    <row r="137" spans="1:21" x14ac:dyDescent="0.25">
      <c r="A137" s="6"/>
      <c r="B137" s="6"/>
      <c r="C137" s="6"/>
      <c r="D137" s="6"/>
      <c r="E137" s="3" t="s">
        <v>478</v>
      </c>
      <c r="F137" s="6"/>
      <c r="G137" s="6"/>
      <c r="H137" s="6"/>
      <c r="I137" s="3" t="s">
        <v>422</v>
      </c>
      <c r="J137" s="6"/>
      <c r="K137" s="6"/>
      <c r="L137" s="3" t="s">
        <v>520</v>
      </c>
      <c r="M137" s="6"/>
      <c r="N137" s="6"/>
      <c r="O137" s="6"/>
      <c r="P137" s="3" t="s">
        <v>168</v>
      </c>
      <c r="Q137" s="3" t="s">
        <v>430</v>
      </c>
      <c r="R137" s="6"/>
      <c r="S137" s="3" t="s">
        <v>519</v>
      </c>
      <c r="T137" s="6"/>
      <c r="U137" s="11" t="s">
        <v>590</v>
      </c>
    </row>
    <row r="138" spans="1:21" x14ac:dyDescent="0.25">
      <c r="A138" s="6"/>
      <c r="B138" s="6"/>
      <c r="C138" s="6"/>
      <c r="D138" s="6"/>
      <c r="E138" s="3" t="s">
        <v>519</v>
      </c>
      <c r="F138" s="6"/>
      <c r="G138" s="6"/>
      <c r="H138" s="6"/>
      <c r="I138" s="3" t="s">
        <v>421</v>
      </c>
      <c r="J138" s="6"/>
      <c r="K138" s="6"/>
      <c r="L138" s="3" t="s">
        <v>426</v>
      </c>
      <c r="M138" s="6"/>
      <c r="N138" s="6"/>
      <c r="O138" s="6"/>
      <c r="P138" s="3" t="s">
        <v>478</v>
      </c>
      <c r="Q138" s="6"/>
      <c r="R138" s="6"/>
      <c r="S138" s="3" t="s">
        <v>558</v>
      </c>
      <c r="T138" s="6"/>
      <c r="U138" s="11" t="s">
        <v>426</v>
      </c>
    </row>
    <row r="139" spans="1:21" x14ac:dyDescent="0.25">
      <c r="A139" s="6"/>
      <c r="B139" s="6"/>
      <c r="C139" s="6"/>
      <c r="D139" s="6"/>
      <c r="E139" s="3" t="s">
        <v>451</v>
      </c>
      <c r="F139" s="6"/>
      <c r="G139" s="6"/>
      <c r="H139" s="6"/>
      <c r="I139" s="3" t="s">
        <v>420</v>
      </c>
      <c r="J139" s="6"/>
      <c r="K139" s="6"/>
      <c r="L139" s="3" t="s">
        <v>174</v>
      </c>
      <c r="M139" s="6"/>
      <c r="N139" s="6"/>
      <c r="O139" s="6"/>
      <c r="P139" s="3" t="s">
        <v>519</v>
      </c>
      <c r="Q139" s="6"/>
      <c r="R139" s="6"/>
      <c r="S139" s="3" t="s">
        <v>451</v>
      </c>
      <c r="T139" s="6"/>
      <c r="U139" s="11" t="s">
        <v>434</v>
      </c>
    </row>
    <row r="140" spans="1:21" x14ac:dyDescent="0.25">
      <c r="A140" s="6"/>
      <c r="B140" s="6"/>
      <c r="C140" s="6"/>
      <c r="D140" s="6"/>
      <c r="E140" s="3" t="s">
        <v>171</v>
      </c>
      <c r="F140" s="6"/>
      <c r="G140" s="6"/>
      <c r="H140" s="6"/>
      <c r="I140" s="3" t="s">
        <v>445</v>
      </c>
      <c r="J140" s="6"/>
      <c r="K140" s="6"/>
      <c r="L140" s="3" t="s">
        <v>434</v>
      </c>
      <c r="M140" s="6"/>
      <c r="N140" s="6"/>
      <c r="O140" s="6"/>
      <c r="P140" s="3" t="s">
        <v>451</v>
      </c>
      <c r="Q140" s="6"/>
      <c r="R140" s="6"/>
      <c r="S140" s="3" t="s">
        <v>170</v>
      </c>
      <c r="T140" s="6"/>
      <c r="U140" s="11" t="s">
        <v>431</v>
      </c>
    </row>
    <row r="141" spans="1:21" x14ac:dyDescent="0.25">
      <c r="A141" s="6"/>
      <c r="B141" s="6"/>
      <c r="C141" s="6"/>
      <c r="D141" s="6"/>
      <c r="E141" s="3" t="s">
        <v>520</v>
      </c>
      <c r="F141" s="6"/>
      <c r="G141" s="6"/>
      <c r="H141" s="6"/>
      <c r="I141" s="3" t="s">
        <v>168</v>
      </c>
      <c r="J141" s="6"/>
      <c r="K141" s="6"/>
      <c r="L141" s="3" t="s">
        <v>430</v>
      </c>
      <c r="M141" s="6"/>
      <c r="N141" s="6"/>
      <c r="O141" s="6"/>
      <c r="P141" s="3" t="s">
        <v>426</v>
      </c>
      <c r="Q141" s="6"/>
      <c r="R141" s="6"/>
      <c r="S141" s="3" t="s">
        <v>574</v>
      </c>
      <c r="T141" s="6"/>
      <c r="U141" s="6"/>
    </row>
    <row r="142" spans="1:21" x14ac:dyDescent="0.25">
      <c r="A142" s="6"/>
      <c r="B142" s="6"/>
      <c r="C142" s="6"/>
      <c r="D142" s="6"/>
      <c r="E142" s="3" t="s">
        <v>425</v>
      </c>
      <c r="F142" s="6"/>
      <c r="G142" s="6"/>
      <c r="H142" s="6"/>
      <c r="I142" s="3" t="s">
        <v>519</v>
      </c>
      <c r="J142" s="6"/>
      <c r="K142" s="6"/>
      <c r="L142" s="3" t="s">
        <v>431</v>
      </c>
      <c r="M142" s="6"/>
      <c r="N142" s="6"/>
      <c r="O142" s="6"/>
      <c r="P142" s="3" t="s">
        <v>427</v>
      </c>
      <c r="Q142" s="6"/>
      <c r="R142" s="6"/>
      <c r="S142" s="3" t="s">
        <v>171</v>
      </c>
      <c r="T142" s="6"/>
      <c r="U142" s="6"/>
    </row>
    <row r="143" spans="1:21" x14ac:dyDescent="0.25">
      <c r="A143" s="6"/>
      <c r="B143" s="6"/>
      <c r="C143" s="6"/>
      <c r="D143" s="6"/>
      <c r="E143" s="3" t="s">
        <v>426</v>
      </c>
      <c r="F143" s="6"/>
      <c r="G143" s="6"/>
      <c r="H143" s="6"/>
      <c r="I143" s="3" t="s">
        <v>453</v>
      </c>
      <c r="J143" s="6"/>
      <c r="K143" s="6"/>
      <c r="L143" s="6"/>
      <c r="M143" s="6"/>
      <c r="N143" s="6"/>
      <c r="O143" s="6"/>
      <c r="P143" s="3" t="s">
        <v>434</v>
      </c>
      <c r="Q143" s="6"/>
      <c r="R143" s="6"/>
      <c r="S143" s="3" t="s">
        <v>424</v>
      </c>
      <c r="T143" s="6"/>
      <c r="U143" s="6"/>
    </row>
    <row r="144" spans="1:21" x14ac:dyDescent="0.25">
      <c r="A144" s="6"/>
      <c r="B144" s="6"/>
      <c r="C144" s="6"/>
      <c r="D144" s="6"/>
      <c r="E144" s="3" t="s">
        <v>430</v>
      </c>
      <c r="F144" s="6"/>
      <c r="G144" s="6"/>
      <c r="H144" s="6"/>
      <c r="I144" s="3" t="s">
        <v>520</v>
      </c>
      <c r="J144" s="6"/>
      <c r="K144" s="6"/>
      <c r="L144" s="6"/>
      <c r="M144" s="6"/>
      <c r="N144" s="6"/>
      <c r="O144" s="6"/>
      <c r="P144" s="3" t="s">
        <v>430</v>
      </c>
      <c r="Q144" s="6"/>
      <c r="R144" s="6"/>
      <c r="S144" s="3" t="s">
        <v>426</v>
      </c>
      <c r="T144" s="6"/>
      <c r="U144" s="6"/>
    </row>
    <row r="145" spans="1:21" x14ac:dyDescent="0.25">
      <c r="A145" s="6"/>
      <c r="B145" s="6"/>
      <c r="C145" s="6"/>
      <c r="D145" s="6"/>
      <c r="E145" s="3" t="s">
        <v>433</v>
      </c>
      <c r="F145" s="6"/>
      <c r="G145" s="6"/>
      <c r="H145" s="6"/>
      <c r="I145" s="3" t="s">
        <v>426</v>
      </c>
      <c r="J145" s="6"/>
      <c r="K145" s="6"/>
      <c r="L145" s="6"/>
      <c r="M145" s="6"/>
      <c r="N145" s="6"/>
      <c r="O145" s="6"/>
      <c r="P145" s="3" t="s">
        <v>431</v>
      </c>
      <c r="Q145" s="6"/>
      <c r="R145" s="6"/>
      <c r="S145" s="3" t="s">
        <v>427</v>
      </c>
      <c r="T145" s="6"/>
      <c r="U145" s="6"/>
    </row>
    <row r="146" spans="1:21" x14ac:dyDescent="0.25">
      <c r="A146" s="6"/>
      <c r="B146" s="6"/>
      <c r="C146" s="6"/>
      <c r="D146" s="6"/>
      <c r="E146" s="6"/>
      <c r="F146" s="6"/>
      <c r="G146" s="6"/>
      <c r="H146" s="6"/>
      <c r="I146" s="3" t="s">
        <v>427</v>
      </c>
      <c r="J146" s="6"/>
      <c r="K146" s="6"/>
      <c r="L146" s="6"/>
      <c r="M146" s="6"/>
      <c r="N146" s="6"/>
      <c r="O146" s="6"/>
      <c r="P146" s="6"/>
      <c r="Q146" s="6"/>
      <c r="R146" s="6"/>
      <c r="S146" s="3" t="s">
        <v>174</v>
      </c>
      <c r="T146" s="6"/>
      <c r="U146" s="6"/>
    </row>
    <row r="147" spans="1:21" x14ac:dyDescent="0.25">
      <c r="A147" s="6"/>
      <c r="B147" s="6"/>
      <c r="C147" s="6"/>
      <c r="D147" s="6"/>
      <c r="E147" s="6"/>
      <c r="F147" s="6"/>
      <c r="G147" s="6"/>
      <c r="H147" s="6"/>
      <c r="I147" s="3" t="s">
        <v>434</v>
      </c>
      <c r="J147" s="6"/>
      <c r="K147" s="6"/>
      <c r="L147" s="6"/>
      <c r="M147" s="6"/>
      <c r="N147" s="6"/>
      <c r="O147" s="6"/>
      <c r="P147" s="6"/>
      <c r="Q147" s="6"/>
      <c r="R147" s="6"/>
      <c r="S147" s="3" t="s">
        <v>434</v>
      </c>
      <c r="T147" s="6"/>
      <c r="U147" s="6"/>
    </row>
    <row r="148" spans="1:21" x14ac:dyDescent="0.25">
      <c r="A148" s="6"/>
      <c r="B148" s="6"/>
      <c r="C148" s="6"/>
      <c r="D148" s="6"/>
      <c r="E148" s="6"/>
      <c r="F148" s="6"/>
      <c r="G148" s="6"/>
      <c r="H148" s="6"/>
      <c r="I148" s="3" t="s">
        <v>430</v>
      </c>
      <c r="J148" s="6"/>
      <c r="K148" s="6"/>
      <c r="L148" s="6"/>
      <c r="M148" s="6"/>
      <c r="N148" s="6"/>
      <c r="O148" s="6"/>
      <c r="P148" s="6"/>
      <c r="Q148" s="6"/>
      <c r="R148" s="6"/>
      <c r="S148" s="3" t="s">
        <v>431</v>
      </c>
      <c r="T148" s="6"/>
      <c r="U148" s="6"/>
    </row>
    <row r="149" spans="1:21" x14ac:dyDescent="0.25">
      <c r="A149" s="6"/>
      <c r="B149" s="6"/>
      <c r="C149" s="6"/>
      <c r="D149" s="6"/>
      <c r="E149" s="6"/>
      <c r="F149" s="6"/>
      <c r="G149" s="6"/>
      <c r="H149" s="6"/>
      <c r="I149" s="3" t="s">
        <v>433</v>
      </c>
      <c r="J149" s="6"/>
      <c r="K149" s="6"/>
      <c r="L149" s="6"/>
      <c r="M149" s="6"/>
      <c r="N149" s="6"/>
      <c r="O149" s="6"/>
      <c r="P149" s="6"/>
      <c r="Q149" s="6"/>
      <c r="R149" s="6"/>
      <c r="S149" s="3" t="s">
        <v>432</v>
      </c>
      <c r="T149" s="6"/>
      <c r="U149" s="6"/>
    </row>
    <row r="150" spans="1:2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2</vt:i4>
      </vt:variant>
    </vt:vector>
  </HeadingPairs>
  <TitlesOfParts>
    <vt:vector size="8" baseType="lpstr">
      <vt:lpstr>waarnemingen 2016</vt:lpstr>
      <vt:lpstr>waarnemingen 2015</vt:lpstr>
      <vt:lpstr>waarnemingen 2014</vt:lpstr>
      <vt:lpstr>waarnemingen 2013</vt:lpstr>
      <vt:lpstr>waarnemingen 2012</vt:lpstr>
      <vt:lpstr>waarnemingen 2011</vt:lpstr>
      <vt:lpstr>'waarnemingen 2014'!Afdrukbereik</vt:lpstr>
      <vt:lpstr>'waarnemingen 2014'!Afdruktitels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Leroy</dc:creator>
  <cp:lastModifiedBy>Jan Leroy</cp:lastModifiedBy>
  <cp:lastPrinted>2015-04-01T18:52:53Z</cp:lastPrinted>
  <dcterms:created xsi:type="dcterms:W3CDTF">2011-03-21T18:18:43Z</dcterms:created>
  <dcterms:modified xsi:type="dcterms:W3CDTF">2017-04-17T15:41:41Z</dcterms:modified>
</cp:coreProperties>
</file>